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ourané konstrukce" sheetId="2" r:id="rId2"/>
    <sheet name="02 - Nové konstrukce" sheetId="3" r:id="rId3"/>
    <sheet name="03 - Výrobky" sheetId="4" r:id="rId4"/>
    <sheet name="04 - VRN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Bourané konstrukce'!$C$124:$K$227</definedName>
    <definedName name="_xlnm.Print_Area" localSheetId="1">'01 - Bourané konstrukce'!$C$4:$J$76,'01 - Bourané konstrukce'!$C$82:$J$106,'01 - Bourané konstrukce'!$C$112:$K$227</definedName>
    <definedName name="_xlnm.Print_Titles" localSheetId="1">'01 - Bourané konstrukce'!$124:$124</definedName>
    <definedName name="_xlnm._FilterDatabase" localSheetId="2" hidden="1">'02 - Nové konstrukce'!$C$128:$K$609</definedName>
    <definedName name="_xlnm.Print_Area" localSheetId="2">'02 - Nové konstrukce'!$C$4:$J$76,'02 - Nové konstrukce'!$C$82:$J$110,'02 - Nové konstrukce'!$C$116:$K$609</definedName>
    <definedName name="_xlnm.Print_Titles" localSheetId="2">'02 - Nové konstrukce'!$128:$128</definedName>
    <definedName name="_xlnm._FilterDatabase" localSheetId="3" hidden="1">'03 - Výrobky'!$C$120:$K$156</definedName>
    <definedName name="_xlnm.Print_Area" localSheetId="3">'03 - Výrobky'!$C$4:$J$76,'03 - Výrobky'!$C$82:$J$102,'03 - Výrobky'!$C$108:$K$156</definedName>
    <definedName name="_xlnm.Print_Titles" localSheetId="3">'03 - Výrobky'!$120:$120</definedName>
    <definedName name="_xlnm._FilterDatabase" localSheetId="4" hidden="1">'04 - VRN'!$C$116:$K$128</definedName>
    <definedName name="_xlnm.Print_Area" localSheetId="4">'04 - VRN'!$C$4:$J$76,'04 - VRN'!$C$82:$J$98,'04 - VRN'!$C$104:$K$128</definedName>
    <definedName name="_xlnm.Print_Titles" localSheetId="4">'04 - VRN'!$116:$116</definedName>
    <definedName name="_xlnm.Print_Area" localSheetId="5">'Seznam figur'!$C$4:$G$260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114"/>
  <c r="J23"/>
  <c r="J18"/>
  <c r="E18"/>
  <c r="F114"/>
  <c r="J17"/>
  <c r="J12"/>
  <c r="J89"/>
  <c r="E7"/>
  <c r="E85"/>
  <c i="4" r="J37"/>
  <c r="J36"/>
  <c i="1" r="AY97"/>
  <c i="4" r="J35"/>
  <c i="1" r="AX97"/>
  <c i="4"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111"/>
  <c i="3" r="J37"/>
  <c r="J36"/>
  <c i="1" r="AY96"/>
  <c i="3" r="J35"/>
  <c i="1" r="AX96"/>
  <c i="3"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76"/>
  <c r="BH576"/>
  <c r="BG576"/>
  <c r="BF576"/>
  <c r="T576"/>
  <c r="T575"/>
  <c r="T574"/>
  <c r="R576"/>
  <c r="R575"/>
  <c r="R574"/>
  <c r="P576"/>
  <c r="P575"/>
  <c r="P574"/>
  <c r="BI569"/>
  <c r="BH569"/>
  <c r="BG569"/>
  <c r="BF569"/>
  <c r="T569"/>
  <c r="R569"/>
  <c r="P569"/>
  <c r="BI564"/>
  <c r="BH564"/>
  <c r="BG564"/>
  <c r="BF564"/>
  <c r="T564"/>
  <c r="R564"/>
  <c r="P564"/>
  <c r="BI559"/>
  <c r="BH559"/>
  <c r="BG559"/>
  <c r="BF559"/>
  <c r="T559"/>
  <c r="R559"/>
  <c r="P559"/>
  <c r="BI557"/>
  <c r="BH557"/>
  <c r="BG557"/>
  <c r="BF557"/>
  <c r="T557"/>
  <c r="R557"/>
  <c r="P557"/>
  <c r="BI556"/>
  <c r="BH556"/>
  <c r="BG556"/>
  <c r="BF556"/>
  <c r="T556"/>
  <c r="R556"/>
  <c r="P556"/>
  <c r="BI551"/>
  <c r="BH551"/>
  <c r="BG551"/>
  <c r="BF551"/>
  <c r="T551"/>
  <c r="R551"/>
  <c r="P551"/>
  <c r="BI544"/>
  <c r="BH544"/>
  <c r="BG544"/>
  <c r="BF544"/>
  <c r="T544"/>
  <c r="R544"/>
  <c r="P544"/>
  <c r="BI539"/>
  <c r="BH539"/>
  <c r="BG539"/>
  <c r="BF539"/>
  <c r="T539"/>
  <c r="R539"/>
  <c r="P539"/>
  <c r="BI533"/>
  <c r="BH533"/>
  <c r="BG533"/>
  <c r="BF533"/>
  <c r="T533"/>
  <c r="R533"/>
  <c r="P533"/>
  <c r="BI528"/>
  <c r="BH528"/>
  <c r="BG528"/>
  <c r="BF528"/>
  <c r="T528"/>
  <c r="R528"/>
  <c r="P528"/>
  <c r="BI526"/>
  <c r="BH526"/>
  <c r="BG526"/>
  <c r="BF526"/>
  <c r="T526"/>
  <c r="R526"/>
  <c r="P526"/>
  <c r="BI520"/>
  <c r="BH520"/>
  <c r="BG520"/>
  <c r="BF520"/>
  <c r="T520"/>
  <c r="R520"/>
  <c r="P520"/>
  <c r="BI514"/>
  <c r="BH514"/>
  <c r="BG514"/>
  <c r="BF514"/>
  <c r="T514"/>
  <c r="R514"/>
  <c r="P514"/>
  <c r="BI508"/>
  <c r="BH508"/>
  <c r="BG508"/>
  <c r="BF508"/>
  <c r="T508"/>
  <c r="R508"/>
  <c r="P508"/>
  <c r="BI502"/>
  <c r="BH502"/>
  <c r="BG502"/>
  <c r="BF502"/>
  <c r="T502"/>
  <c r="R502"/>
  <c r="P502"/>
  <c r="BI501"/>
  <c r="BH501"/>
  <c r="BG501"/>
  <c r="BF501"/>
  <c r="T501"/>
  <c r="R501"/>
  <c r="P501"/>
  <c r="BI495"/>
  <c r="BH495"/>
  <c r="BG495"/>
  <c r="BF495"/>
  <c r="T495"/>
  <c r="R495"/>
  <c r="P495"/>
  <c r="BI489"/>
  <c r="BH489"/>
  <c r="BG489"/>
  <c r="BF489"/>
  <c r="T489"/>
  <c r="R489"/>
  <c r="P489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69"/>
  <c r="BH469"/>
  <c r="BG469"/>
  <c r="BF469"/>
  <c r="T469"/>
  <c r="R469"/>
  <c r="P469"/>
  <c r="BI457"/>
  <c r="BH457"/>
  <c r="BG457"/>
  <c r="BF457"/>
  <c r="T457"/>
  <c r="R457"/>
  <c r="P457"/>
  <c r="BI455"/>
  <c r="BH455"/>
  <c r="BG455"/>
  <c r="BF455"/>
  <c r="T455"/>
  <c r="R455"/>
  <c r="P455"/>
  <c r="BI450"/>
  <c r="BH450"/>
  <c r="BG450"/>
  <c r="BF450"/>
  <c r="T450"/>
  <c r="R450"/>
  <c r="P450"/>
  <c r="BI448"/>
  <c r="BH448"/>
  <c r="BG448"/>
  <c r="BF448"/>
  <c r="T448"/>
  <c r="R448"/>
  <c r="P448"/>
  <c r="BI439"/>
  <c r="BH439"/>
  <c r="BG439"/>
  <c r="BF439"/>
  <c r="T439"/>
  <c r="R439"/>
  <c r="P439"/>
  <c r="BI428"/>
  <c r="BH428"/>
  <c r="BG428"/>
  <c r="BF428"/>
  <c r="T428"/>
  <c r="R428"/>
  <c r="P428"/>
  <c r="BI426"/>
  <c r="BH426"/>
  <c r="BG426"/>
  <c r="BF426"/>
  <c r="T426"/>
  <c r="R426"/>
  <c r="P426"/>
  <c r="BI421"/>
  <c r="BH421"/>
  <c r="BG421"/>
  <c r="BF421"/>
  <c r="T421"/>
  <c r="R421"/>
  <c r="P421"/>
  <c r="BI416"/>
  <c r="BH416"/>
  <c r="BG416"/>
  <c r="BF416"/>
  <c r="T416"/>
  <c r="R416"/>
  <c r="P416"/>
  <c r="BI414"/>
  <c r="BH414"/>
  <c r="BG414"/>
  <c r="BF414"/>
  <c r="T414"/>
  <c r="R414"/>
  <c r="P414"/>
  <c r="BI409"/>
  <c r="BH409"/>
  <c r="BG409"/>
  <c r="BF409"/>
  <c r="T409"/>
  <c r="R409"/>
  <c r="P409"/>
  <c r="BI404"/>
  <c r="BH404"/>
  <c r="BG404"/>
  <c r="BF404"/>
  <c r="T404"/>
  <c r="R404"/>
  <c r="P404"/>
  <c r="BI402"/>
  <c r="BH402"/>
  <c r="BG402"/>
  <c r="BF402"/>
  <c r="T402"/>
  <c r="R402"/>
  <c r="P402"/>
  <c r="BI397"/>
  <c r="BH397"/>
  <c r="BG397"/>
  <c r="BF397"/>
  <c r="T397"/>
  <c r="R397"/>
  <c r="P397"/>
  <c r="BI392"/>
  <c r="BH392"/>
  <c r="BG392"/>
  <c r="BF392"/>
  <c r="T392"/>
  <c r="R392"/>
  <c r="P392"/>
  <c r="BI389"/>
  <c r="BH389"/>
  <c r="BG389"/>
  <c r="BF389"/>
  <c r="T389"/>
  <c r="T388"/>
  <c r="R389"/>
  <c r="R388"/>
  <c r="P389"/>
  <c r="P388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72"/>
  <c r="BH372"/>
  <c r="BG372"/>
  <c r="BF372"/>
  <c r="T372"/>
  <c r="R372"/>
  <c r="P372"/>
  <c r="BI367"/>
  <c r="BH367"/>
  <c r="BG367"/>
  <c r="BF367"/>
  <c r="T367"/>
  <c r="R367"/>
  <c r="P367"/>
  <c r="BI362"/>
  <c r="BH362"/>
  <c r="BG362"/>
  <c r="BF362"/>
  <c r="T362"/>
  <c r="R362"/>
  <c r="P362"/>
  <c r="BI360"/>
  <c r="BH360"/>
  <c r="BG360"/>
  <c r="BF360"/>
  <c r="T360"/>
  <c r="R360"/>
  <c r="P360"/>
  <c r="BI355"/>
  <c r="BH355"/>
  <c r="BG355"/>
  <c r="BF355"/>
  <c r="T355"/>
  <c r="R355"/>
  <c r="P355"/>
  <c r="BI347"/>
  <c r="BH347"/>
  <c r="BG347"/>
  <c r="BF347"/>
  <c r="T347"/>
  <c r="R347"/>
  <c r="P347"/>
  <c r="BI346"/>
  <c r="BH346"/>
  <c r="BG346"/>
  <c r="BF346"/>
  <c r="T346"/>
  <c r="R346"/>
  <c r="P346"/>
  <c r="BI332"/>
  <c r="BH332"/>
  <c r="BG332"/>
  <c r="BF332"/>
  <c r="T332"/>
  <c r="R332"/>
  <c r="P332"/>
  <c r="BI331"/>
  <c r="BH331"/>
  <c r="BG331"/>
  <c r="BF331"/>
  <c r="T331"/>
  <c r="R331"/>
  <c r="P331"/>
  <c r="BI322"/>
  <c r="BH322"/>
  <c r="BG322"/>
  <c r="BF322"/>
  <c r="T322"/>
  <c r="R322"/>
  <c r="P322"/>
  <c r="BI321"/>
  <c r="BH321"/>
  <c r="BG321"/>
  <c r="BF321"/>
  <c r="T321"/>
  <c r="R321"/>
  <c r="P321"/>
  <c r="BI305"/>
  <c r="BH305"/>
  <c r="BG305"/>
  <c r="BF305"/>
  <c r="T305"/>
  <c r="R305"/>
  <c r="P305"/>
  <c r="BI303"/>
  <c r="BH303"/>
  <c r="BG303"/>
  <c r="BF303"/>
  <c r="T303"/>
  <c r="R303"/>
  <c r="P303"/>
  <c r="BI296"/>
  <c r="BH296"/>
  <c r="BG296"/>
  <c r="BF296"/>
  <c r="T296"/>
  <c r="R296"/>
  <c r="P296"/>
  <c r="BI294"/>
  <c r="BH294"/>
  <c r="BG294"/>
  <c r="BF294"/>
  <c r="T294"/>
  <c r="R294"/>
  <c r="P294"/>
  <c r="BI287"/>
  <c r="BH287"/>
  <c r="BG287"/>
  <c r="BF287"/>
  <c r="T287"/>
  <c r="R287"/>
  <c r="P287"/>
  <c r="BI281"/>
  <c r="BH281"/>
  <c r="BG281"/>
  <c r="BF281"/>
  <c r="T281"/>
  <c r="R281"/>
  <c r="P281"/>
  <c r="BI271"/>
  <c r="BH271"/>
  <c r="BG271"/>
  <c r="BF271"/>
  <c r="T271"/>
  <c r="R271"/>
  <c r="P271"/>
  <c r="BI263"/>
  <c r="BH263"/>
  <c r="BG263"/>
  <c r="BF263"/>
  <c r="T263"/>
  <c r="R263"/>
  <c r="P263"/>
  <c r="BI258"/>
  <c r="BH258"/>
  <c r="BG258"/>
  <c r="BF258"/>
  <c r="T258"/>
  <c r="R258"/>
  <c r="P258"/>
  <c r="BI253"/>
  <c r="BH253"/>
  <c r="BG253"/>
  <c r="BF253"/>
  <c r="T253"/>
  <c r="R253"/>
  <c r="P253"/>
  <c r="BI247"/>
  <c r="BH247"/>
  <c r="BG247"/>
  <c r="BF247"/>
  <c r="T247"/>
  <c r="R247"/>
  <c r="P247"/>
  <c r="BI241"/>
  <c r="BH241"/>
  <c r="BG241"/>
  <c r="BF241"/>
  <c r="T241"/>
  <c r="R241"/>
  <c r="P241"/>
  <c r="BI227"/>
  <c r="BH227"/>
  <c r="BG227"/>
  <c r="BF227"/>
  <c r="T227"/>
  <c r="R227"/>
  <c r="P227"/>
  <c r="BI221"/>
  <c r="BH221"/>
  <c r="BG221"/>
  <c r="BF221"/>
  <c r="T221"/>
  <c r="R221"/>
  <c r="P221"/>
  <c r="BI216"/>
  <c r="BH216"/>
  <c r="BG216"/>
  <c r="BF216"/>
  <c r="T216"/>
  <c r="R216"/>
  <c r="P216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81"/>
  <c r="BH181"/>
  <c r="BG181"/>
  <c r="BF181"/>
  <c r="T181"/>
  <c r="R181"/>
  <c r="P181"/>
  <c r="BI172"/>
  <c r="BH172"/>
  <c r="BG172"/>
  <c r="BF172"/>
  <c r="T172"/>
  <c r="R172"/>
  <c r="P172"/>
  <c r="BI155"/>
  <c r="BH155"/>
  <c r="BG155"/>
  <c r="BF155"/>
  <c r="T155"/>
  <c r="R155"/>
  <c r="P155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32"/>
  <c r="BH132"/>
  <c r="BG132"/>
  <c r="BF132"/>
  <c r="T132"/>
  <c r="T131"/>
  <c r="R132"/>
  <c r="R131"/>
  <c r="P132"/>
  <c r="P131"/>
  <c r="J125"/>
  <c r="F125"/>
  <c r="F123"/>
  <c r="E121"/>
  <c r="J91"/>
  <c r="F91"/>
  <c r="F89"/>
  <c r="E87"/>
  <c r="J24"/>
  <c r="E24"/>
  <c r="J92"/>
  <c r="J23"/>
  <c r="J18"/>
  <c r="E18"/>
  <c r="F126"/>
  <c r="J17"/>
  <c r="J12"/>
  <c r="J89"/>
  <c r="E7"/>
  <c r="E119"/>
  <c i="2" r="J37"/>
  <c r="J36"/>
  <c i="1" r="AY95"/>
  <c i="2" r="J35"/>
  <c i="1" r="AX95"/>
  <c i="2" r="BI223"/>
  <c r="BH223"/>
  <c r="BG223"/>
  <c r="BF223"/>
  <c r="T223"/>
  <c r="T222"/>
  <c r="R223"/>
  <c r="R222"/>
  <c r="P223"/>
  <c r="P222"/>
  <c r="BI221"/>
  <c r="BH221"/>
  <c r="BG221"/>
  <c r="BF221"/>
  <c r="T221"/>
  <c r="T220"/>
  <c r="R221"/>
  <c r="R220"/>
  <c r="P221"/>
  <c r="P220"/>
  <c r="BI215"/>
  <c r="BH215"/>
  <c r="BG215"/>
  <c r="BF215"/>
  <c r="T215"/>
  <c r="T214"/>
  <c r="R215"/>
  <c r="R214"/>
  <c r="P215"/>
  <c r="P214"/>
  <c r="BI209"/>
  <c r="BH209"/>
  <c r="BG209"/>
  <c r="BF209"/>
  <c r="T209"/>
  <c r="T208"/>
  <c r="T207"/>
  <c r="R209"/>
  <c r="R208"/>
  <c r="P209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89"/>
  <c r="BH189"/>
  <c r="BG189"/>
  <c r="BF189"/>
  <c r="T189"/>
  <c r="R189"/>
  <c r="P189"/>
  <c r="BI172"/>
  <c r="BH172"/>
  <c r="BG172"/>
  <c r="BF172"/>
  <c r="T172"/>
  <c r="R172"/>
  <c r="P172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36"/>
  <c r="BH136"/>
  <c r="BG136"/>
  <c r="BF136"/>
  <c r="T136"/>
  <c r="R136"/>
  <c r="P136"/>
  <c r="BI128"/>
  <c r="BH128"/>
  <c r="BG128"/>
  <c r="BF128"/>
  <c r="T128"/>
  <c r="T127"/>
  <c r="R128"/>
  <c r="R127"/>
  <c r="P128"/>
  <c r="P127"/>
  <c r="J121"/>
  <c r="F121"/>
  <c r="F119"/>
  <c r="E117"/>
  <c r="J91"/>
  <c r="F91"/>
  <c r="F89"/>
  <c r="E87"/>
  <c r="J24"/>
  <c r="E24"/>
  <c r="J122"/>
  <c r="J23"/>
  <c r="J18"/>
  <c r="E18"/>
  <c r="F122"/>
  <c r="J17"/>
  <c r="J12"/>
  <c r="J119"/>
  <c r="E7"/>
  <c r="E115"/>
  <c i="1" r="L90"/>
  <c r="AM90"/>
  <c r="AM89"/>
  <c r="L89"/>
  <c r="AM87"/>
  <c r="L87"/>
  <c r="L85"/>
  <c r="L84"/>
  <c i="2" r="J34"/>
  <c i="3" r="J590"/>
  <c r="BK559"/>
  <c r="J421"/>
  <c r="BK303"/>
  <c r="J608"/>
  <c r="J592"/>
  <c r="BK514"/>
  <c r="J372"/>
  <c r="BK305"/>
  <c r="J609"/>
  <c r="J489"/>
  <c r="J355"/>
  <c r="BK597"/>
  <c r="J501"/>
  <c r="J392"/>
  <c r="J208"/>
  <c r="BK556"/>
  <c r="BK294"/>
  <c r="BK609"/>
  <c r="BK557"/>
  <c r="BK362"/>
  <c r="J600"/>
  <c r="J478"/>
  <c r="BK372"/>
  <c r="J203"/>
  <c r="BK584"/>
  <c r="BK482"/>
  <c r="BK385"/>
  <c i="4" r="J155"/>
  <c r="BK150"/>
  <c r="BK155"/>
  <c r="BK146"/>
  <c r="J136"/>
  <c r="J139"/>
  <c r="BK128"/>
  <c i="5" r="J127"/>
  <c r="BK123"/>
  <c i="2" r="BK223"/>
  <c r="BK215"/>
  <c r="J206"/>
  <c r="J203"/>
  <c r="BK189"/>
  <c r="BK163"/>
  <c r="BK154"/>
  <c r="BK144"/>
  <c i="1" r="AS94"/>
  <c i="3" r="BK439"/>
  <c r="J387"/>
  <c r="J606"/>
  <c r="J533"/>
  <c r="J439"/>
  <c r="BK332"/>
  <c r="BK271"/>
  <c r="BK608"/>
  <c r="BK551"/>
  <c r="BK389"/>
  <c r="BK241"/>
  <c r="BK588"/>
  <c r="BK404"/>
  <c r="BK322"/>
  <c r="BK601"/>
  <c r="BK469"/>
  <c r="BK600"/>
  <c r="BK533"/>
  <c r="J294"/>
  <c r="BK591"/>
  <c r="J455"/>
  <c r="J362"/>
  <c r="J598"/>
  <c r="BK544"/>
  <c r="BK428"/>
  <c r="J271"/>
  <c i="4" r="BK143"/>
  <c r="BK129"/>
  <c r="J135"/>
  <c r="BK149"/>
  <c r="BK126"/>
  <c r="J143"/>
  <c r="BK132"/>
  <c r="BK130"/>
  <c i="5" r="J125"/>
  <c i="2" r="F35"/>
  <c i="3" r="J587"/>
  <c r="J526"/>
  <c r="J404"/>
  <c r="J247"/>
  <c r="J602"/>
  <c r="J528"/>
  <c r="BK448"/>
  <c r="J331"/>
  <c r="BK258"/>
  <c r="J539"/>
  <c r="J367"/>
  <c r="J603"/>
  <c r="J480"/>
  <c r="J253"/>
  <c r="BK604"/>
  <c r="J495"/>
  <c r="J144"/>
  <c r="BK595"/>
  <c r="J514"/>
  <c r="BK603"/>
  <c r="J551"/>
  <c r="J296"/>
  <c r="BK144"/>
  <c r="BK576"/>
  <c r="J397"/>
  <c r="J263"/>
  <c i="4" r="BK131"/>
  <c r="J130"/>
  <c r="J138"/>
  <c r="BK137"/>
  <c r="BK154"/>
  <c r="BK153"/>
  <c r="BK140"/>
  <c r="J128"/>
  <c i="5" r="J121"/>
  <c r="BK121"/>
  <c i="2" r="J223"/>
  <c r="J215"/>
  <c r="BK206"/>
  <c r="BK203"/>
  <c r="BK201"/>
  <c r="J189"/>
  <c r="J163"/>
  <c r="J154"/>
  <c r="J144"/>
  <c r="BK128"/>
  <c i="3" r="J607"/>
  <c r="J584"/>
  <c r="BK520"/>
  <c r="BK416"/>
  <c r="J305"/>
  <c r="BK155"/>
  <c r="J591"/>
  <c r="J502"/>
  <c r="J346"/>
  <c r="BK281"/>
  <c r="J599"/>
  <c r="BK508"/>
  <c r="J402"/>
  <c r="J198"/>
  <c r="J448"/>
  <c r="J241"/>
  <c r="J132"/>
  <c r="BK539"/>
  <c r="J216"/>
  <c r="BK593"/>
  <c r="BK501"/>
  <c r="BK607"/>
  <c r="BK582"/>
  <c r="J385"/>
  <c r="BK247"/>
  <c r="BK592"/>
  <c r="BK502"/>
  <c r="BK367"/>
  <c i="4" r="BK148"/>
  <c r="BK138"/>
  <c r="J154"/>
  <c r="J137"/>
  <c r="J133"/>
  <c r="J145"/>
  <c r="BK142"/>
  <c r="BK134"/>
  <c i="5" r="J123"/>
  <c i="2" r="F36"/>
  <c i="3" r="BK480"/>
  <c r="J347"/>
  <c r="BK198"/>
  <c r="J595"/>
  <c r="J426"/>
  <c r="J321"/>
  <c r="BK216"/>
  <c r="BK598"/>
  <c r="J457"/>
  <c r="J303"/>
  <c r="BK590"/>
  <c r="BK489"/>
  <c r="BK321"/>
  <c r="J155"/>
  <c r="J576"/>
  <c r="BK360"/>
  <c r="BK606"/>
  <c r="BK528"/>
  <c r="BK181"/>
  <c r="BK583"/>
  <c r="BK421"/>
  <c r="J360"/>
  <c r="J145"/>
  <c r="J564"/>
  <c r="BK457"/>
  <c r="J384"/>
  <c r="J227"/>
  <c i="4" r="J140"/>
  <c r="J149"/>
  <c r="J150"/>
  <c r="J148"/>
  <c r="J153"/>
  <c r="J124"/>
  <c r="BK145"/>
  <c r="J125"/>
  <c i="5" r="BK119"/>
  <c i="2" r="F37"/>
  <c i="3" r="J594"/>
  <c r="J450"/>
  <c r="BK287"/>
  <c r="J597"/>
  <c r="J520"/>
  <c r="BK387"/>
  <c r="J287"/>
  <c r="BK596"/>
  <c r="BK455"/>
  <c r="BK208"/>
  <c r="BK564"/>
  <c r="BK384"/>
  <c r="J181"/>
  <c r="J582"/>
  <c r="J428"/>
  <c r="J146"/>
  <c r="BK585"/>
  <c r="J482"/>
  <c r="BK602"/>
  <c r="J556"/>
  <c r="BK392"/>
  <c r="J601"/>
  <c r="J559"/>
  <c r="BK409"/>
  <c r="BK346"/>
  <c i="4" r="J142"/>
  <c r="J127"/>
  <c r="J126"/>
  <c r="BK127"/>
  <c r="BK135"/>
  <c r="J146"/>
  <c r="BK152"/>
  <c i="5" r="J119"/>
  <c i="2" r="J221"/>
  <c r="J209"/>
  <c r="J204"/>
  <c r="J202"/>
  <c r="BK172"/>
  <c r="BK158"/>
  <c r="BK149"/>
  <c r="BK136"/>
  <c r="F34"/>
  <c i="3" r="BK253"/>
  <c r="J604"/>
  <c r="J586"/>
  <c r="BK495"/>
  <c r="BK263"/>
  <c r="BK605"/>
  <c r="BK526"/>
  <c r="BK426"/>
  <c r="J281"/>
  <c r="BK586"/>
  <c r="J221"/>
  <c r="BK589"/>
  <c r="BK478"/>
  <c r="BK172"/>
  <c r="J596"/>
  <c r="BK397"/>
  <c r="J172"/>
  <c r="J589"/>
  <c r="J409"/>
  <c r="BK331"/>
  <c r="BK221"/>
  <c r="J583"/>
  <c r="BK450"/>
  <c r="BK347"/>
  <c i="4" r="BK156"/>
  <c r="BK133"/>
  <c r="BK136"/>
  <c r="J129"/>
  <c r="J131"/>
  <c r="J152"/>
  <c r="BK139"/>
  <c i="5" r="BK125"/>
  <c i="2" r="BK221"/>
  <c r="BK209"/>
  <c r="BK204"/>
  <c r="BK202"/>
  <c r="J201"/>
  <c r="J172"/>
  <c r="J158"/>
  <c r="J149"/>
  <c r="J136"/>
  <c r="J128"/>
  <c i="3" r="BK599"/>
  <c r="J569"/>
  <c r="J508"/>
  <c r="J414"/>
  <c r="BK145"/>
  <c r="BK594"/>
  <c r="BK355"/>
  <c r="BK296"/>
  <c r="BK146"/>
  <c r="J588"/>
  <c r="J469"/>
  <c r="J332"/>
  <c r="J605"/>
  <c r="BK587"/>
  <c r="J416"/>
  <c r="BK227"/>
  <c r="J585"/>
  <c r="BK414"/>
  <c r="BK132"/>
  <c r="J544"/>
  <c r="J322"/>
  <c r="BK569"/>
  <c r="J389"/>
  <c r="J258"/>
  <c r="J593"/>
  <c r="J557"/>
  <c r="BK402"/>
  <c r="BK203"/>
  <c i="4" r="J156"/>
  <c r="BK141"/>
  <c r="BK125"/>
  <c r="J141"/>
  <c r="BK124"/>
  <c r="J134"/>
  <c r="J132"/>
  <c i="5" r="BK127"/>
  <c i="2" l="1" r="P207"/>
  <c r="R207"/>
  <c r="P200"/>
  <c i="3" r="P143"/>
  <c r="BK383"/>
  <c r="J383"/>
  <c r="J100"/>
  <c r="R481"/>
  <c r="R581"/>
  <c i="2" r="R200"/>
  <c i="3" r="R391"/>
  <c r="T527"/>
  <c r="T581"/>
  <c i="2" r="T135"/>
  <c i="3" r="T391"/>
  <c r="R527"/>
  <c r="BK558"/>
  <c r="J558"/>
  <c r="J106"/>
  <c i="4" r="R123"/>
  <c r="R122"/>
  <c r="R144"/>
  <c r="R147"/>
  <c r="BK151"/>
  <c r="J151"/>
  <c r="J101"/>
  <c i="2" r="BK135"/>
  <c r="J135"/>
  <c r="J99"/>
  <c i="3" r="R143"/>
  <c r="R130"/>
  <c r="R383"/>
  <c r="BK481"/>
  <c r="J481"/>
  <c r="J104"/>
  <c r="P558"/>
  <c i="4" r="P123"/>
  <c r="BK144"/>
  <c r="J144"/>
  <c r="J99"/>
  <c r="BK147"/>
  <c r="J147"/>
  <c r="J100"/>
  <c r="P151"/>
  <c i="2" r="BK200"/>
  <c r="J200"/>
  <c r="J100"/>
  <c i="3" r="BK391"/>
  <c r="J391"/>
  <c r="J103"/>
  <c r="BK527"/>
  <c r="J527"/>
  <c r="J105"/>
  <c r="BK581"/>
  <c r="J581"/>
  <c r="J109"/>
  <c i="2" r="R135"/>
  <c r="R126"/>
  <c r="R125"/>
  <c i="3" r="T143"/>
  <c r="T130"/>
  <c r="T383"/>
  <c r="P481"/>
  <c r="T558"/>
  <c i="5" r="P118"/>
  <c r="P117"/>
  <c i="1" r="AU98"/>
  <c i="2" r="T200"/>
  <c i="3" r="BK143"/>
  <c r="BK130"/>
  <c r="P383"/>
  <c r="T481"/>
  <c r="R558"/>
  <c i="4" r="BK123"/>
  <c r="J123"/>
  <c r="J98"/>
  <c r="P144"/>
  <c r="P147"/>
  <c r="R151"/>
  <c i="5" r="R118"/>
  <c r="R117"/>
  <c i="2" r="P135"/>
  <c r="P126"/>
  <c r="P125"/>
  <c i="1" r="AU95"/>
  <c i="3" r="P391"/>
  <c r="P390"/>
  <c r="P527"/>
  <c r="P581"/>
  <c i="4" r="T123"/>
  <c r="T122"/>
  <c r="T144"/>
  <c r="T147"/>
  <c r="T151"/>
  <c i="5" r="BK118"/>
  <c r="J118"/>
  <c r="J97"/>
  <c r="T118"/>
  <c r="T117"/>
  <c i="3" r="BK131"/>
  <c r="J131"/>
  <c r="J98"/>
  <c i="2" r="BK222"/>
  <c r="J222"/>
  <c r="J105"/>
  <c i="3" r="BK575"/>
  <c r="J575"/>
  <c r="J108"/>
  <c i="2" r="BK208"/>
  <c r="J208"/>
  <c r="J102"/>
  <c i="3" r="BK388"/>
  <c r="J388"/>
  <c r="J101"/>
  <c i="2" r="BK127"/>
  <c r="J127"/>
  <c r="J98"/>
  <c r="BK214"/>
  <c r="J214"/>
  <c r="J103"/>
  <c r="BK220"/>
  <c r="J220"/>
  <c r="J104"/>
  <c i="5" r="J92"/>
  <c r="J111"/>
  <c r="BE127"/>
  <c i="4" r="BK122"/>
  <c r="J122"/>
  <c r="J97"/>
  <c i="5" r="F92"/>
  <c r="E107"/>
  <c r="BE121"/>
  <c r="BE123"/>
  <c r="BE119"/>
  <c r="BE125"/>
  <c i="4" r="E85"/>
  <c r="F92"/>
  <c r="BE137"/>
  <c r="BE148"/>
  <c r="BE149"/>
  <c r="J92"/>
  <c r="BE130"/>
  <c r="BE146"/>
  <c r="BE128"/>
  <c r="BE132"/>
  <c r="BE141"/>
  <c i="3" r="BK390"/>
  <c r="J390"/>
  <c r="J102"/>
  <c i="4" r="J89"/>
  <c r="BE127"/>
  <c r="BE129"/>
  <c r="BE142"/>
  <c r="BE143"/>
  <c r="BE156"/>
  <c r="BE135"/>
  <c r="BE138"/>
  <c i="3" r="J130"/>
  <c r="J97"/>
  <c i="4" r="BE124"/>
  <c r="BE131"/>
  <c r="BE133"/>
  <c r="BE134"/>
  <c r="BE139"/>
  <c r="BE145"/>
  <c r="BE152"/>
  <c r="BE125"/>
  <c r="BE140"/>
  <c r="BE153"/>
  <c r="BE154"/>
  <c r="BE155"/>
  <c r="BE126"/>
  <c r="BE136"/>
  <c r="BE150"/>
  <c i="2" r="BK126"/>
  <c r="J126"/>
  <c r="J97"/>
  <c i="3" r="BE208"/>
  <c r="BE247"/>
  <c r="BE281"/>
  <c r="BE439"/>
  <c r="BE480"/>
  <c r="BE495"/>
  <c r="BE602"/>
  <c r="BE605"/>
  <c r="BE287"/>
  <c r="BE294"/>
  <c r="BE322"/>
  <c r="BE402"/>
  <c r="BE414"/>
  <c r="BE428"/>
  <c r="BE489"/>
  <c r="BE508"/>
  <c r="BE514"/>
  <c r="BE539"/>
  <c r="BE588"/>
  <c r="BE594"/>
  <c r="BE596"/>
  <c r="BE597"/>
  <c r="BE598"/>
  <c r="BE608"/>
  <c r="BE216"/>
  <c r="BE221"/>
  <c r="BE346"/>
  <c r="BE360"/>
  <c r="BE372"/>
  <c r="BE409"/>
  <c r="BE455"/>
  <c r="BE478"/>
  <c r="BE569"/>
  <c r="BE583"/>
  <c r="BE591"/>
  <c r="F92"/>
  <c r="J126"/>
  <c r="BE198"/>
  <c r="BE227"/>
  <c r="BE389"/>
  <c r="BE397"/>
  <c r="BE426"/>
  <c r="BE448"/>
  <c r="BE584"/>
  <c r="BE587"/>
  <c r="BE595"/>
  <c r="BE145"/>
  <c r="BE305"/>
  <c r="BE347"/>
  <c r="BE355"/>
  <c r="BE367"/>
  <c r="BE387"/>
  <c r="BE450"/>
  <c r="BE520"/>
  <c r="BE528"/>
  <c r="BE585"/>
  <c r="BE592"/>
  <c r="BE593"/>
  <c r="BE599"/>
  <c r="BE600"/>
  <c r="BE601"/>
  <c r="BE607"/>
  <c r="J123"/>
  <c r="BE132"/>
  <c r="BE146"/>
  <c r="BE155"/>
  <c r="BE253"/>
  <c r="BE258"/>
  <c r="BE263"/>
  <c r="BE271"/>
  <c r="BE321"/>
  <c r="BE331"/>
  <c r="BE332"/>
  <c r="BE362"/>
  <c r="BE385"/>
  <c r="BE404"/>
  <c r="BE501"/>
  <c r="BE502"/>
  <c r="BE556"/>
  <c r="BE557"/>
  <c r="BE564"/>
  <c r="BE582"/>
  <c r="BE586"/>
  <c r="BE590"/>
  <c r="BE606"/>
  <c r="BE172"/>
  <c r="BE241"/>
  <c r="BE303"/>
  <c r="BE392"/>
  <c r="BE416"/>
  <c r="BE421"/>
  <c r="BE469"/>
  <c r="BE482"/>
  <c r="BE526"/>
  <c r="BE551"/>
  <c r="BE559"/>
  <c r="BE576"/>
  <c r="BE589"/>
  <c r="E85"/>
  <c r="BE144"/>
  <c r="BE181"/>
  <c r="BE203"/>
  <c r="BE296"/>
  <c r="BE384"/>
  <c r="BE457"/>
  <c r="BE533"/>
  <c r="BE544"/>
  <c r="BE603"/>
  <c r="BE604"/>
  <c r="BE609"/>
  <c i="1" r="BB95"/>
  <c i="2" r="E85"/>
  <c r="J89"/>
  <c r="F92"/>
  <c r="J92"/>
  <c r="BE128"/>
  <c r="BE136"/>
  <c r="BE144"/>
  <c r="BE149"/>
  <c r="BE154"/>
  <c r="BE158"/>
  <c r="BE163"/>
  <c r="BE172"/>
  <c r="BE189"/>
  <c r="BE201"/>
  <c r="BE202"/>
  <c r="BE203"/>
  <c r="BE204"/>
  <c r="BE206"/>
  <c r="BE209"/>
  <c r="BE215"/>
  <c r="BE221"/>
  <c r="BE223"/>
  <c i="1" r="BC95"/>
  <c r="AW95"/>
  <c r="BD95"/>
  <c r="BA95"/>
  <c i="4" r="F34"/>
  <c i="1" r="BA97"/>
  <c i="5" r="F34"/>
  <c i="1" r="BA98"/>
  <c i="5" r="F35"/>
  <c i="1" r="BB98"/>
  <c i="5" r="F37"/>
  <c i="1" r="BD98"/>
  <c i="4" r="J34"/>
  <c i="1" r="AW97"/>
  <c i="4" r="F37"/>
  <c i="1" r="BD97"/>
  <c i="5" r="J34"/>
  <c i="1" r="AW98"/>
  <c i="3" r="F35"/>
  <c i="1" r="BB96"/>
  <c i="3" r="J34"/>
  <c i="1" r="AW96"/>
  <c i="3" r="F34"/>
  <c i="1" r="BA96"/>
  <c i="4" r="F35"/>
  <c i="1" r="BB97"/>
  <c i="4" r="F36"/>
  <c i="1" r="BC97"/>
  <c i="5" r="F36"/>
  <c i="1" r="BC98"/>
  <c i="3" r="F37"/>
  <c i="1" r="BD96"/>
  <c i="3" r="F36"/>
  <c i="1" r="BC96"/>
  <c i="4" l="1" r="P122"/>
  <c r="P121"/>
  <c i="1" r="AU97"/>
  <c i="2" r="T126"/>
  <c r="T125"/>
  <c i="4" r="R121"/>
  <c r="T121"/>
  <c i="3" r="R390"/>
  <c r="R129"/>
  <c r="T390"/>
  <c r="T129"/>
  <c r="P130"/>
  <c r="P129"/>
  <c i="1" r="AU96"/>
  <c i="3" r="J143"/>
  <c r="J99"/>
  <c r="BK574"/>
  <c r="J574"/>
  <c r="J107"/>
  <c i="5" r="BK117"/>
  <c r="J117"/>
  <c r="J96"/>
  <c i="2" r="BK207"/>
  <c r="J207"/>
  <c r="J101"/>
  <c i="4" r="BK121"/>
  <c r="J121"/>
  <c r="J96"/>
  <c i="3" r="BK129"/>
  <c r="J129"/>
  <c i="2" r="BK125"/>
  <c r="J125"/>
  <c r="J96"/>
  <c i="3" r="J30"/>
  <c i="1" r="AG96"/>
  <c i="5" r="F33"/>
  <c i="1" r="AZ98"/>
  <c r="BA94"/>
  <c r="W30"/>
  <c i="4" r="F33"/>
  <c i="1" r="AZ97"/>
  <c r="BC94"/>
  <c r="W32"/>
  <c i="2" r="J33"/>
  <c i="1" r="AV95"/>
  <c r="AT95"/>
  <c i="2" r="F33"/>
  <c i="1" r="AZ95"/>
  <c i="3" r="F33"/>
  <c i="1" r="AZ96"/>
  <c i="3" r="J33"/>
  <c i="1" r="AV96"/>
  <c r="AT96"/>
  <c i="4" r="J33"/>
  <c i="1" r="AV97"/>
  <c r="AT97"/>
  <c i="5" r="J33"/>
  <c i="1" r="AV98"/>
  <c r="AT98"/>
  <c r="BB94"/>
  <c r="W31"/>
  <c r="BD94"/>
  <c r="W33"/>
  <c l="1" r="AN96"/>
  <c i="3" r="J96"/>
  <c r="J39"/>
  <c i="1" r="AU94"/>
  <c r="AX94"/>
  <c i="5" r="J30"/>
  <c i="1" r="AG98"/>
  <c i="4" r="J30"/>
  <c i="1" r="AG97"/>
  <c r="AN97"/>
  <c r="AW94"/>
  <c r="AK30"/>
  <c r="AY94"/>
  <c r="AZ94"/>
  <c r="W29"/>
  <c i="2" r="J30"/>
  <c i="1" r="AG95"/>
  <c i="5" l="1" r="J39"/>
  <c i="4" r="J39"/>
  <c i="2" r="J39"/>
  <c i="1" r="AN95"/>
  <c r="AN98"/>
  <c r="AG94"/>
  <c r="AK26"/>
  <c r="AV94"/>
  <c r="AK29"/>
  <c l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<sst xmlns="http://schemas.openxmlformats.org/spreadsheetml/2006/main">
  <si>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</si>
  <si>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</si>
  <si>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</si>
  <si>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</si>
  <si>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</si>
  <si>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{ac19ebc6-1d9e-40a9-83c5-275088720d8c}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</si>
  <si>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</si>
  <si>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</si>
  <si>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</si>
  <si>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</si>
  <si>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</si>
  <si>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</si>
  <si>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</si>
  <si>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</si>
  <si>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25MT037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</si>
  <si>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</si>
  <si>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</si>
  <si>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Elpis</t>
  </si>
  <si>
    <t>KSO:</t>
  </si>
  <si>
    <t>CC-CZ:</t>
  </si>
  <si>
    <t>Místo:</t>
  </si>
  <si>
    <t>Židenice</t>
  </si>
  <si>
    <t>Datum:</t>
  </si>
  <si>
    <t>15. 4. 2025</t>
  </si>
  <si>
    <t>Zadavatel:</t>
  </si>
  <si>
    <t>IČ:</t>
  </si>
  <si>
    <t>621 60 095</t>
  </si>
  <si>
    <t>MŠ speciální, ZŠ speciální a PŠ Elpis Brno, p.o.</t>
  </si>
  <si>
    <t>DIČ:</t>
  </si>
  <si>
    <t>CZ62160095</t>
  </si>
  <si>
    <t>Uchazeč:</t>
  </si>
  <si>
    <t>Vyplň údaj</t>
  </si>
  <si>
    <t>Projektant:</t>
  </si>
  <si>
    <t>044 97 511</t>
  </si>
  <si>
    <t>Pro budovy, s.r.o.</t>
  </si>
  <si>
    <t>CZ04497511</t>
  </si>
  <si>
    <t>True</t>
  </si>
  <si>
    <t>Zpracovatel:</t>
  </si>
  <si>
    <t xml:space="preserve"> </t>
  </si>
  <si>
    <t>Poznámka:</t>
  </si>
  <si>
    <t>Rozpočet slouží pouze a výhradně pro výběr zhotovitele, nikoliv jako výrobní. Množství v položkách je předpokládané a řídí se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Položky označeny D+M jsou kalkulovány včetně přesunu hmot.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</si>
  <si>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</si>
  <si>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</si>
  <si>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</si>
  <si>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</si>
  <si>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</si>
  <si>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</si>
  <si>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</si>
  <si>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</si>
  <si>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</si>
  <si>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</si>
  <si>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</si>
  <si>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</si>
  <si>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</si>
  <si>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</si>
  <si>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</si>
  <si>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</si>
  <si>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</si>
  <si>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</si>
  <si>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</si>
  <si>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</si>
  <si>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</si>
  <si>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</si>
  <si>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</si>
  <si>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</si>
  <si>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</si>
  <si>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</si>
  <si>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</si>
  <si>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</si>
  <si>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</si>
  <si>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</si>
  <si>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</si>
  <si>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</si>
  <si>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</si>
  <si>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</si>
  <si>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</si>
  <si>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</si>
  <si>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</si>
  <si>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</si>
  <si>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</si>
  <si>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</si>
  <si>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</si>
  <si>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</si>
  <si>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</si>
  <si>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</si>
  <si>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</si>
  <si>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</si>
  <si>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Bourané konstrukce</t>
  </si>
  <si>
    <t>STA</t>
  </si>
  <si>
    <t>1</t>
  </si>
  <si>
    <t>{c5324bc8-708c-4d2e-8684-759dc1bf98fc}</t>
  </si>
  <si>
    <t>2</t>
  </si>
  <si>
    <t>02</t>
  </si>
  <si>
    <t>Nové konstrukce</t>
  </si>
  <si>
    <t>{2a136233-52d1-4d4d-9955-c4571e989597}</t>
  </si>
  <si>
    <t>03</t>
  </si>
  <si>
    <t>Výrobky</t>
  </si>
  <si>
    <t>{525c940b-6fb2-4e25-a93e-dac5ecd242a7}</t>
  </si>
  <si>
    <t>04</t>
  </si>
  <si>
    <t>VRN</t>
  </si>
  <si>
    <t>{f272ce9f-118a-4a9a-b088-afec0d1b5310}</t>
  </si>
  <si>
    <t>skl_SK04a_pl</t>
  </si>
  <si>
    <t>80,31</t>
  </si>
  <si>
    <t>skl_SK01_pl</t>
  </si>
  <si>
    <t>759,625</t>
  </si>
  <si>
    <t>3</t>
  </si>
  <si>
    <t>KRYCÍ LIST SOUPISU PRACÍ</t>
  </si>
  <si>
    <t>skl_SK02_pl</t>
  </si>
  <si>
    <t>65,07</t>
  </si>
  <si>
    <t>skl_SK03a_pl</t>
  </si>
  <si>
    <t>68,082</t>
  </si>
  <si>
    <t>skl_SK03b_pl</t>
  </si>
  <si>
    <t>25,164</t>
  </si>
  <si>
    <t>skl_SK09b_pl</t>
  </si>
  <si>
    <t>19,34</t>
  </si>
  <si>
    <t>Objekt:</t>
  </si>
  <si>
    <t>skl_SK12_pl</t>
  </si>
  <si>
    <t>11,2</t>
  </si>
  <si>
    <t>01 - Bourané konstrukce</t>
  </si>
  <si>
    <t>skl_SK13_pl</t>
  </si>
  <si>
    <t>1,2</t>
  </si>
  <si>
    <t>skl_SK07_pl</t>
  </si>
  <si>
    <t>29,7</t>
  </si>
  <si>
    <t>skl_SK08a_pl</t>
  </si>
  <si>
    <t>56,34</t>
  </si>
  <si>
    <t>skl_SK09a_pl</t>
  </si>
  <si>
    <t>5,68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</si>
  <si>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</si>
  <si>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</si>
  <si>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</si>
  <si>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</si>
  <si>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</si>
  <si>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</si>
  <si>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</si>
  <si>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</si>
  <si>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</si>
  <si>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</si>
  <si>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</si>
  <si>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764 - Konstrukce klempířské</t>
  </si>
  <si>
    <t xml:space="preserve">    767 - Konstrukce zámečnické</t>
  </si>
  <si>
    <t xml:space="preserve">    771 - Podlahy z dlaždic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</si>
  <si>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</si>
  <si>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</si>
  <si>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</si>
  <si>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</si>
  <si>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</si>
  <si>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</si>
  <si>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</si>
  <si>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</si>
  <si>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</si>
  <si>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</si>
  <si>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</si>
  <si>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</si>
  <si>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</si>
  <si>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</si>
  <si>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</si>
  <si>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</si>
  <si>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</si>
  <si>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</si>
  <si>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122111101</t>
  </si>
  <si>
    <t>Odkopávky a prokopávky ručně zapažené i nezapažené v hornině třídy těžitelnosti I skupiny 1 a 2</t>
  </si>
  <si>
    <t>m3</t>
  </si>
  <si>
    <t>CS ÚRS 2025 01</t>
  </si>
  <si>
    <t>4</t>
  </si>
  <si>
    <t>-1213778435</t>
  </si>
  <si>
    <t>VV</t>
  </si>
  <si>
    <t>Okapový chodník (pl * v)</t>
  </si>
  <si>
    <t>POZN.6</t>
  </si>
  <si>
    <t>(2,30)*0,10</t>
  </si>
  <si>
    <t>POZN.11</t>
  </si>
  <si>
    <t>(2,02)+(7,18+5,88+5,74+12,94+7,18)*0,26</t>
  </si>
  <si>
    <t>Součet</t>
  </si>
  <si>
    <t>9</t>
  </si>
  <si>
    <t>Ostatní konstrukce a práce, bourání</t>
  </si>
  <si>
    <t>965042141</t>
  </si>
  <si>
    <t>Bourání mazanin betonových nebo z litého asfaltu tl. do 100 mm, plochy přes 4 m2</t>
  </si>
  <si>
    <t>-213860563</t>
  </si>
  <si>
    <t>Vybourání podlahy - mazanina (pl * v)</t>
  </si>
  <si>
    <t>skladba SK04a</t>
  </si>
  <si>
    <t>(skl_SK04a_pl)*0,10</t>
  </si>
  <si>
    <t>Vybourání střechy - mazanina (pl * v)</t>
  </si>
  <si>
    <t>skladba SK10</t>
  </si>
  <si>
    <t>(21,00)*0,05</t>
  </si>
  <si>
    <t>965045113</t>
  </si>
  <si>
    <t>Bourání potěrů tl. do 50 mm cementových nebo pískocementových, plochy přes 4 m2</t>
  </si>
  <si>
    <t>m2</t>
  </si>
  <si>
    <t>1119079546</t>
  </si>
  <si>
    <t>Vybourání podlahy - potěr (pl)</t>
  </si>
  <si>
    <t>(skl_SK04a_pl)</t>
  </si>
  <si>
    <t>965082923</t>
  </si>
  <si>
    <t>Odstranění násypu pod podlahami nebo ochranného násypu na střechách tl. do 100 mm, plochy přes 2 m2</t>
  </si>
  <si>
    <t>1316820954</t>
  </si>
  <si>
    <t>Vybourání podlahy - podsyp (pl * v)</t>
  </si>
  <si>
    <t>(skl_SK04a_pl)*0,09</t>
  </si>
  <si>
    <t>5</t>
  </si>
  <si>
    <t>966031313</t>
  </si>
  <si>
    <t>Vybourání částí říms z cihel vyložených do 250 mm tl. do 300 mm</t>
  </si>
  <si>
    <t>m</t>
  </si>
  <si>
    <t>458800771</t>
  </si>
  <si>
    <t>Odsekání římsy (dl)</t>
  </si>
  <si>
    <t>54,90*2+12,20*2</t>
  </si>
  <si>
    <t>6</t>
  </si>
  <si>
    <t>968062244</t>
  </si>
  <si>
    <t>Vybourání dřevěných rámů oken s křídly, dveřních zárubní, vrat, stěn, ostění nebo obkladů rámů oken s křídly jednoduchých, plochy do 1 m2</t>
  </si>
  <si>
    <t>-1780898924</t>
  </si>
  <si>
    <t>Vybourání oken (dl * v * p)</t>
  </si>
  <si>
    <t>(0,90*0,44)*5</t>
  </si>
  <si>
    <t>(1,16*0,59)*6</t>
  </si>
  <si>
    <t>7</t>
  </si>
  <si>
    <t>978011161</t>
  </si>
  <si>
    <t>Otlučení vápenných nebo vápenocementových omítek vnitřních ploch stropů, v rozsahu přes 30 do 50 %</t>
  </si>
  <si>
    <t>-123531590</t>
  </si>
  <si>
    <t>Souvrství fasády - otlučení (pl)</t>
  </si>
  <si>
    <t>skladba SK07</t>
  </si>
  <si>
    <t>(skl_SK07_pl)</t>
  </si>
  <si>
    <t>skladba SK08a</t>
  </si>
  <si>
    <t>(skl_SK08a_pl)</t>
  </si>
  <si>
    <t>skladba SK09a</t>
  </si>
  <si>
    <t>(skl_SK09a_pl)</t>
  </si>
  <si>
    <t>8</t>
  </si>
  <si>
    <t>978013161</t>
  </si>
  <si>
    <t>Otlučení vápenných nebo vápenocementových omítek vnitřních ploch stěn s vyškrabáním spar, s očištěním zdiva, v rozsahu přes 30 do 50 %</t>
  </si>
  <si>
    <t>-225410270</t>
  </si>
  <si>
    <t>skladba SK01</t>
  </si>
  <si>
    <t>(skl_SK01_pl)</t>
  </si>
  <si>
    <t>skladba SK02</t>
  </si>
  <si>
    <t>(skl_SK02_pl)</t>
  </si>
  <si>
    <t>skladba SK03a</t>
  </si>
  <si>
    <t>(skl_SK03a_pl)</t>
  </si>
  <si>
    <t>skladba SK03b</t>
  </si>
  <si>
    <t>(skl_SK03b_pl)</t>
  </si>
  <si>
    <t>skladba SK09b</t>
  </si>
  <si>
    <t>(skl_SK09b_pl)</t>
  </si>
  <si>
    <t>skladba SK012</t>
  </si>
  <si>
    <t>(skl_SK12_pl)</t>
  </si>
  <si>
    <t>skladba SK013</t>
  </si>
  <si>
    <t>(skl_SK13_pl)</t>
  </si>
  <si>
    <t>978023471</t>
  </si>
  <si>
    <t>Vyškrabání cementové malty ze spár zdiva cihelného komínového nad střechou</t>
  </si>
  <si>
    <t>-1681520953</t>
  </si>
  <si>
    <t>Nadezdívka komínu - spárování (dl * v)</t>
  </si>
  <si>
    <t>POZN.2</t>
  </si>
  <si>
    <t>(1,00*2+1,18*2)*0,55</t>
  </si>
  <si>
    <t>(2,55*2+0,90*2)*0,55</t>
  </si>
  <si>
    <t>POZN.3</t>
  </si>
  <si>
    <t>(0,86*2+0,50*2)*0,55</t>
  </si>
  <si>
    <t>997</t>
  </si>
  <si>
    <t>Přesun sutě</t>
  </si>
  <si>
    <t>10</t>
  </si>
  <si>
    <t>997013153</t>
  </si>
  <si>
    <t>Vnitrostaveništní doprava suti a vybouraných hmot vodorovně do 50 m s naložením s omezením mechanizace pro budovy a haly výšky přes 9 do 12 m</t>
  </si>
  <si>
    <t>t</t>
  </si>
  <si>
    <t>-1530697175</t>
  </si>
  <si>
    <t>11</t>
  </si>
  <si>
    <t>997002611</t>
  </si>
  <si>
    <t>Nakládání suti a vybouraných hmot na dopravní prostředek pro vodorovné přemístění</t>
  </si>
  <si>
    <t>-1471247607</t>
  </si>
  <si>
    <t>997013501</t>
  </si>
  <si>
    <t>Odvoz suti a vybouraných hmot na skládku nebo meziskládku se složením, na vzdálenost do 1 km</t>
  </si>
  <si>
    <t>1672217041</t>
  </si>
  <si>
    <t>13</t>
  </si>
  <si>
    <t>997013509</t>
  </si>
  <si>
    <t>Odvoz suti a vybouraných hmot na skládku nebo meziskládku se složením, na vzdálenost Příplatek k ceně za každý další započatý 1 km přes 1 km</t>
  </si>
  <si>
    <t>-731458946</t>
  </si>
  <si>
    <t>77,87*9 'Přepočtené koeficientem množství</t>
  </si>
  <si>
    <t>14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</si>
  <si>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</si>
  <si>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</si>
  <si>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1002603335</t>
  </si>
  <si>
    <t>PSV</t>
  </si>
  <si>
    <t>Práce a dodávky PSV</t>
  </si>
  <si>
    <t>712</t>
  </si>
  <si>
    <t>Povlakové krytiny</t>
  </si>
  <si>
    <t>15</t>
  </si>
  <si>
    <t>712340833</t>
  </si>
  <si>
    <t>Odstranění povlakové krytiny střech plochých do 10° z přitavených pásů NAIP v plné ploše třívrstvé</t>
  </si>
  <si>
    <t>16</t>
  </si>
  <si>
    <t>-1899821203</t>
  </si>
  <si>
    <t>Vybourání podlahy - HIV (pl)</t>
  </si>
  <si>
    <t>764</t>
  </si>
  <si>
    <t>Konstrukce klempířské</t>
  </si>
  <si>
    <t>764001821</t>
  </si>
  <si>
    <t>Demontáž klempířských konstrukcí krytiny ze svitků nebo tabulí do suti</t>
  </si>
  <si>
    <t>1069550961</t>
  </si>
  <si>
    <t>Vybourání střechy - oplechování (pl)</t>
  </si>
  <si>
    <t>(21,00)</t>
  </si>
  <si>
    <t>767</t>
  </si>
  <si>
    <t>Konstrukce zámečnické</t>
  </si>
  <si>
    <t>17</t>
  </si>
  <si>
    <t>767832802</t>
  </si>
  <si>
    <t>Demontáž venkovních požárních žebříků bez ochranného koše</t>
  </si>
  <si>
    <t>209671078</t>
  </si>
  <si>
    <t>771</t>
  </si>
  <si>
    <t>Podlahy z dlaždic</t>
  </si>
  <si>
    <t>18</t>
  </si>
  <si>
    <t>771571810</t>
  </si>
  <si>
    <t>Demontáž podlah z dlaždic keramických kladených do malty</t>
  </si>
  <si>
    <t>-1005867046</t>
  </si>
  <si>
    <t>Vybourání podlahy - dlažba (pl)</t>
  </si>
  <si>
    <t>(80,31)</t>
  </si>
  <si>
    <t>skl_SK01_ostění</t>
  </si>
  <si>
    <t>753,81</t>
  </si>
  <si>
    <t>02 - Nové konstrukce</t>
  </si>
  <si>
    <t>skl_SK11_pl</t>
  </si>
  <si>
    <t>50,549</t>
  </si>
  <si>
    <t>skl_SK05_pl</t>
  </si>
  <si>
    <t>322,38</t>
  </si>
  <si>
    <t>skl_SK04b_pl</t>
  </si>
  <si>
    <t>skl_SK06_pl</t>
  </si>
  <si>
    <t>251,15</t>
  </si>
  <si>
    <t>skl_SK08b_pl</t>
  </si>
  <si>
    <t>89,32</t>
  </si>
  <si>
    <t>skl_SK10_pl</t>
  </si>
  <si>
    <t>skl_SK03b_ostění</t>
  </si>
  <si>
    <t>14,04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</si>
  <si>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</si>
  <si>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</si>
  <si>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</si>
  <si>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713 - Izolace tepelné</t>
  </si>
  <si>
    <t xml:space="preserve">    762 - Konstrukce tesařské</t>
  </si>
  <si>
    <t>M - Práce a dodávky M</t>
  </si>
  <si>
    <t xml:space="preserve">    21-M - Elektromontáže</t>
  </si>
  <si>
    <t>OST - Ostatní</t>
  </si>
  <si>
    <t>Svislé a kompletní konstrukce</t>
  </si>
  <si>
    <t>314231511</t>
  </si>
  <si>
    <t>Zdivo komínových nebo ventilačních těles dosavadních objektů volně stojících nad střešní rovinou na maltu cementovou včetně spárování, o průřezu průduchu do 150x150 mm z cihel pálených plných, pevnosti P 40 dl. 290 mm,</t>
  </si>
  <si>
    <t>-64183766</t>
  </si>
  <si>
    <t>Nadezdívka komínu (dl * š * v)</t>
  </si>
  <si>
    <t>(1,00*1,18)*0,15</t>
  </si>
  <si>
    <t>(2,55*0,90)*0,15</t>
  </si>
  <si>
    <t>(0,86*0,50)*0,55</t>
  </si>
  <si>
    <t>Úpravy povrchů, podlahy a osazování výplní</t>
  </si>
  <si>
    <t>629991001</t>
  </si>
  <si>
    <t>Zakrytí vnějších ploch před znečištěním včetně pozdějšího odkrytí ploch podélných rovných (např. chodníků) fólií položenou volně</t>
  </si>
  <si>
    <t>1013856672</t>
  </si>
  <si>
    <t>629991012</t>
  </si>
  <si>
    <t>Zakrytí vnějších ploch před znečištěním včetně pozdějšího odkrytí výplní otvorů a svislých ploch fólií přilepenou na začišťovací lištu</t>
  </si>
  <si>
    <t>-515465096</t>
  </si>
  <si>
    <t>621135001</t>
  </si>
  <si>
    <t>Vyrovnání nerovností podkladu vnějších omítaných ploch maltou, tl. do 10 mm vápenocementovou podhledů</t>
  </si>
  <si>
    <t>-967610037</t>
  </si>
  <si>
    <t>Souvrství fasády - vyrovnání (pl * %) (% = 60 %)</t>
  </si>
  <si>
    <t>(skl_SK07_pl)*0,6</t>
  </si>
  <si>
    <t>(skl_SK08a_pl)*0,6</t>
  </si>
  <si>
    <t>(skl_SK09a_pl)*0,6</t>
  </si>
  <si>
    <t>622135001</t>
  </si>
  <si>
    <t>Vyrovnání nerovností podkladu vnějších omítaných ploch maltou, tl. do 10 mm vápenocementovou stěn</t>
  </si>
  <si>
    <t>709563484</t>
  </si>
  <si>
    <t>(skl_SK01_pl)*0,6</t>
  </si>
  <si>
    <t>(skl_SK02_pl)*0,6</t>
  </si>
  <si>
    <t>(skl_SK03a_pl)*0,6</t>
  </si>
  <si>
    <t>(skl_SK03b_pl)*0,6</t>
  </si>
  <si>
    <t>(skl_SK09b_pl)*0,6</t>
  </si>
  <si>
    <t>(skl_SK12_pl)*0,6</t>
  </si>
  <si>
    <t>(skl_SK13_pl)*0,6</t>
  </si>
  <si>
    <t>621131121</t>
  </si>
  <si>
    <t>Podkladní a spojovací vrstva vnějších omítaných ploch penetrace nanášená ručně podhledů</t>
  </si>
  <si>
    <t>-52764819</t>
  </si>
  <si>
    <t>Souvrství fasády - KZS, penetrace (pl)</t>
  </si>
  <si>
    <t>622131121</t>
  </si>
  <si>
    <t>Podkladní a spojovací vrstva vnějších omítaných ploch penetrace nanášená ručně stěn</t>
  </si>
  <si>
    <t>-1359871602</t>
  </si>
  <si>
    <t>621231101</t>
  </si>
  <si>
    <t>Montáž kontaktního zateplení lepením a mechanickým kotvením z desek z fenolické pěny (dodávka ve specifikaci) na vnější podhledy, na podklad betonový nebo z lehčeného betonu nebo keramický, tloušťky desek do 40 mm</t>
  </si>
  <si>
    <t>-1134078397</t>
  </si>
  <si>
    <t>Souvrství fasády - KZS (pl)</t>
  </si>
  <si>
    <t>(5,68)</t>
  </si>
  <si>
    <t>622231101</t>
  </si>
  <si>
    <t>Montáž kontaktního zateplení lepením a mechanickým kotvením z desek z fenolické pěny (dodávka ve specifikaci) na vnější stěny, na podklad betonový nebo z lehčeného betonu, z tvárnic keramických nebo vápenopískových, tloušťky desek do 40 mm</t>
  </si>
  <si>
    <t>-1663573772</t>
  </si>
  <si>
    <t>(19,34)</t>
  </si>
  <si>
    <t>M</t>
  </si>
  <si>
    <t>28376802</t>
  </si>
  <si>
    <t>deska fenolická tepelně izolační fasádní λ=0,021 tl 40mm</t>
  </si>
  <si>
    <t>-1606822992</t>
  </si>
  <si>
    <t>25,02*1,1 'Přepočtené koeficientem množství</t>
  </si>
  <si>
    <t>622211011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</si>
  <si>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</si>
  <si>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>-1061861569</t>
  </si>
  <si>
    <t>(56,34)</t>
  </si>
  <si>
    <t>28376073</t>
  </si>
  <si>
    <t>deska EPS grafitová fasádní λ=0,030-0,031 tl 50mm</t>
  </si>
  <si>
    <t>-98532382</t>
  </si>
  <si>
    <t>skladba SK08</t>
  </si>
  <si>
    <t>56,34*1,1 'Přepočtené koeficientem množství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</si>
  <si>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</si>
  <si>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</si>
  <si>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-51543115</t>
  </si>
  <si>
    <t>Souvrství fasády - KZS (dl * v) - otvory (š * v)</t>
  </si>
  <si>
    <t>(103,33)+(494,04)+(103,90)+(409,76)</t>
  </si>
  <si>
    <t>-((1,0*1,47)*10+(1,0*1,15)*2+(0,85*2,46))</t>
  </si>
  <si>
    <t>-((1,16*1,63)*7+(1,16*2,22)*16+(1,16*2,92)*4+(5,06*2,43)*2+(0,92*2,43)*8+(1,16*2,43)+(1,18*1,77)*22+(1,5*2,6)*2+(1,67*2,48)*4+(1,72*3,12)*2)</t>
  </si>
  <si>
    <t>-((1,16*1,63)*10+(1,18*1,31)*2+(1,18*2,46))</t>
  </si>
  <si>
    <t>-((1,15*2,43)*6+(1,16*1,63)*22+(1,16*0,74)*4+(1,18*1,31)*22+(1,18*2,44)*6)</t>
  </si>
  <si>
    <t>Mezisoučet</t>
  </si>
  <si>
    <t>(13,22)+(40,21)+(5,83)+(10,01)</t>
  </si>
  <si>
    <t>-(0,9*0,44)*3</t>
  </si>
  <si>
    <t>28376079</t>
  </si>
  <si>
    <t>deska EPS grafitová fasádní λ=0,030-0,031 tl 160mm</t>
  </si>
  <si>
    <t>378079385</t>
  </si>
  <si>
    <t>759,625*1,1 'Přepočtené koeficientem množství</t>
  </si>
  <si>
    <t>28376445</t>
  </si>
  <si>
    <t>deska XPS hrana rovná a strukturovaný povrch 300kPA λ=0,035 tl 140mm</t>
  </si>
  <si>
    <t>-1507044032</t>
  </si>
  <si>
    <t>68,082*1,1 'Přepočtené koeficientem množství</t>
  </si>
  <si>
    <t>621211041</t>
  </si>
  <si>
    <t>Montáž kontaktního zateplení lepením a mechanickým kotvením z polystyrenových desek (dodávka ve specifikaci) na vnější podhledy, na podklad betonový nebo z lehčeného betonu nebo keramický, tloušťky desek přes 160 do 200 mm</t>
  </si>
  <si>
    <t>-1868273850</t>
  </si>
  <si>
    <t>(29,70)</t>
  </si>
  <si>
    <t>622211041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</si>
  <si>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160 do 200 mm</t>
  </si>
  <si>
    <t>-91442265</t>
  </si>
  <si>
    <t>Souvrství fasády - KZS (pl) - otvory (š * v)</t>
  </si>
  <si>
    <t>(9,86)+(23,66)+(9,86)+(21,69)</t>
  </si>
  <si>
    <t>28376081</t>
  </si>
  <si>
    <t>deska EPS grafitová fasádní λ=0,030-0,031 tl 200mm</t>
  </si>
  <si>
    <t>-571787549</t>
  </si>
  <si>
    <t>94,77*1,1 'Přepočtené koeficientem množství</t>
  </si>
  <si>
    <t>19</t>
  </si>
  <si>
    <t>622232001</t>
  </si>
  <si>
    <t>Montáž kontaktního zateplení vnějšího ostění, nadpraží nebo parapetu lepením z desek z fenolické pěny (dodávka ve specifikaci) hloubky špalet do 200 mm, tloušťky desek do 40 mm</t>
  </si>
  <si>
    <t>-894444031</t>
  </si>
  <si>
    <t>Souvrství fasády - KZS, ostění (dl)</t>
  </si>
  <si>
    <t>(1,00+1,47*2)*10+(1,00+1,15*2)*2+(0,85+2,46*2)</t>
  </si>
  <si>
    <t>(1,16+1,63*2)*7+(1,16+2,22*2)*16+(1,16+2,92*2)*4+(5,06+2,43*2)*2+(0,92+2,43*2)*8+(1,16+2,43*2)+(1,18+1,77*2)*22+(1,50+2,60*2)*2+(1,67+2,48*2)*4</t>
  </si>
  <si>
    <t>(1,72+3,12*2)*2</t>
  </si>
  <si>
    <t>(1,16+1,63*2)*10+(1,18+1,31*2)*2+(1,18+2,46*2)</t>
  </si>
  <si>
    <t>(1,15+2,43*2)*6+(1,16+1,63*2)*22+(1,16+0,74*2)*4+(1,18+1,31*2)*22+(1,18+2,44*2)*6</t>
  </si>
  <si>
    <t>20</t>
  </si>
  <si>
    <t>460774509</t>
  </si>
  <si>
    <t>Souvrství fasády - KZS, ostění (dl * š)</t>
  </si>
  <si>
    <t>(skl_SK01_ostění)*0,16</t>
  </si>
  <si>
    <t>120,61*1,1 'Přepočtené koeficientem množství</t>
  </si>
  <si>
    <t>622143003</t>
  </si>
  <si>
    <t>Montáž omítkových profilů plastových, pozinkovaných nebo dřevěných upevněných vtlačením do podkladní vrstvy nebo přibitím rohových s tkaninou</t>
  </si>
  <si>
    <t>391159142</t>
  </si>
  <si>
    <t>Souvrství fasády - KZS, lišty (dl)</t>
  </si>
  <si>
    <t>(skl_SK01_ostění)</t>
  </si>
  <si>
    <t>(1,16+0,59*2)*6</t>
  </si>
  <si>
    <t>22</t>
  </si>
  <si>
    <t>63127416</t>
  </si>
  <si>
    <t>profil rohový PVC s výztužnou tkaninou š 100/100mm</t>
  </si>
  <si>
    <t>687475156</t>
  </si>
  <si>
    <t>767,85*1,1 'Přepočtené koeficientem množství</t>
  </si>
  <si>
    <t>23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</si>
  <si>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</si>
  <si>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</si>
  <si>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1937328079</t>
  </si>
  <si>
    <t>(skl_SK03b_ostění)</t>
  </si>
  <si>
    <t>24</t>
  </si>
  <si>
    <t>59051476</t>
  </si>
  <si>
    <t>profil napojovací okenní PVC s výztužnou tkaninou 9mm</t>
  </si>
  <si>
    <t>-328993178</t>
  </si>
  <si>
    <t>25</t>
  </si>
  <si>
    <t>622142001</t>
  </si>
  <si>
    <t>Pletivo vnějších ploch v ploše nebo pruzích, na plném podkladu sklovláknité vtlačené do tmelu stěn</t>
  </si>
  <si>
    <t>1488591939</t>
  </si>
  <si>
    <t>Souvrství soklu - perlinka (pl) - otvory (š * v)</t>
  </si>
  <si>
    <t>(16,48)+(12,38)+(0,41)</t>
  </si>
  <si>
    <t>-((1,16*0,59)*6)</t>
  </si>
  <si>
    <t>ostění</t>
  </si>
  <si>
    <t>(skl_SK03b_ostění)*0,16</t>
  </si>
  <si>
    <t>skladba SK12</t>
  </si>
  <si>
    <t>(0,50*4+0,50*4)*2,80</t>
  </si>
  <si>
    <t>skladba SK13</t>
  </si>
  <si>
    <t>(0,50*4+0,50*4)*0,30</t>
  </si>
  <si>
    <t>26</t>
  </si>
  <si>
    <t>621151031</t>
  </si>
  <si>
    <t>Penetrační nátěr vnějších pastovitých tenkovrstvých omítek silikonový podhledů</t>
  </si>
  <si>
    <t>-1296902553</t>
  </si>
  <si>
    <t>27</t>
  </si>
  <si>
    <t>621531002</t>
  </si>
  <si>
    <t>Omítka tenkovrstvá silikonová vnějších ploch probarvená bez penetrace zatíraná (škrábaná), zrnitost 1,0 mm podhledů</t>
  </si>
  <si>
    <t>731291489</t>
  </si>
  <si>
    <t>Souvrství fasády - omítka (pl)</t>
  </si>
  <si>
    <t>28</t>
  </si>
  <si>
    <t>622151031</t>
  </si>
  <si>
    <t>Penetrační nátěr vnějších pastovitých tenkovrstvých omítek silikonový stěn</t>
  </si>
  <si>
    <t>-923211531</t>
  </si>
  <si>
    <t>29</t>
  </si>
  <si>
    <t>622531002</t>
  </si>
  <si>
    <t>Omítka tenkovrstvá silikonová vnějších ploch probarvená bez penetrace zatíraná (škrábaná), zrnitost 1,0 mm stěn</t>
  </si>
  <si>
    <t>12460836</t>
  </si>
  <si>
    <t>Souvrství fasády - omítka (pl) + ostění (dl * š)</t>
  </si>
  <si>
    <t>(skl_SK01_ostění)*0,31</t>
  </si>
  <si>
    <t>30</t>
  </si>
  <si>
    <t>622151021</t>
  </si>
  <si>
    <t>Penetrační nátěr vnějších pastovitých tenkovrstvých omítek mozaikových akrylátový stěn</t>
  </si>
  <si>
    <t>-2036066419</t>
  </si>
  <si>
    <t>31</t>
  </si>
  <si>
    <t>622511102</t>
  </si>
  <si>
    <t>Omítka tenkovrstvá akrylátová vnějších ploch probarvená bez penetrace mozaiková jemnozrnná stěn</t>
  </si>
  <si>
    <t>-1516686957</t>
  </si>
  <si>
    <t>32</t>
  </si>
  <si>
    <t>636411001</t>
  </si>
  <si>
    <t>Kladení dlažby z keramických dlaždic na sucho na terče standardní rozměr dlažby 600x600 mm, na rektifikační terče výšky do 30 mm</t>
  </si>
  <si>
    <t>285302573</t>
  </si>
  <si>
    <t>Souvrství střechy - dlažba (pl)</t>
  </si>
  <si>
    <t>skladba SK04b</t>
  </si>
  <si>
    <t>(skl_SK04b_pl)</t>
  </si>
  <si>
    <t>33</t>
  </si>
  <si>
    <t>59761140</t>
  </si>
  <si>
    <t>dlažba keramická slinutá mrazuvzdorná R11/B povrch hladký/lesklý tl přes 15 do 20mm přes 2 do 4ks/m2</t>
  </si>
  <si>
    <t>-2069662782</t>
  </si>
  <si>
    <t>80,31*1,15 'Přepočtené koeficientem množství</t>
  </si>
  <si>
    <t>34</t>
  </si>
  <si>
    <t>637111112</t>
  </si>
  <si>
    <t>Okapový chodník z kameniva s udusáním a urovnáním povrchu ze štěrkopísku tl. 150 mm</t>
  </si>
  <si>
    <t>419063717</t>
  </si>
  <si>
    <t>Souvrství okapového chodníku - podsyp (pl)</t>
  </si>
  <si>
    <t>skladba SK11</t>
  </si>
  <si>
    <t>(skl_SK11_pl)</t>
  </si>
  <si>
    <t>35</t>
  </si>
  <si>
    <t>637211132</t>
  </si>
  <si>
    <t>Okapový chodník z dlaždic betonových do kameniva s vyplněním spár drobným kamenivem, tl. dlaždic 60 mm</t>
  </si>
  <si>
    <t>1195767878</t>
  </si>
  <si>
    <t>Souvrství okapového chodníku - dlažba (pl)</t>
  </si>
  <si>
    <t>(7,00)+(8,83)+(8,87)+(11,41)+(2,30)+(2,02)+(7,18+5,88+5,74+12,94+7,18)*0,26</t>
  </si>
  <si>
    <t>36</t>
  </si>
  <si>
    <t>622631001</t>
  </si>
  <si>
    <t>Spárování vnějších ploch pohledového zdiva z cihel, spárovací maltou stěn</t>
  </si>
  <si>
    <t>-536810313</t>
  </si>
  <si>
    <t>37</t>
  </si>
  <si>
    <t>941111111</t>
  </si>
  <si>
    <t>Lešení řadové trubkové lehké pracovní s podlahami s provozním zatížením tř. 3 do 200 kg/m2 šířky tř. W06 od 0,6 do 0,9 m výšky do 10 m montáž</t>
  </si>
  <si>
    <t>-17822157</t>
  </si>
  <si>
    <t>38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</si>
  <si>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</si>
  <si>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</si>
  <si>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-598757363</t>
  </si>
  <si>
    <t>1440*120 'Přepočtené koeficientem množství</t>
  </si>
  <si>
    <t>39</t>
  </si>
  <si>
    <t>941111811</t>
  </si>
  <si>
    <t>Lešení řadové trubkové lehké pracovní s podlahami s provozním zatížením tř. 3 do 200 kg/m2 šířky tř. W06 od 0,6 do 0,9 m výšky do 10 m demontáž</t>
  </si>
  <si>
    <t>1183250301</t>
  </si>
  <si>
    <t>998</t>
  </si>
  <si>
    <t>Přesun hmot</t>
  </si>
  <si>
    <t>40</t>
  </si>
  <si>
    <t>998011009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</si>
  <si>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</si>
  <si>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-1679617875</t>
  </si>
  <si>
    <t>41</t>
  </si>
  <si>
    <t>712311101</t>
  </si>
  <si>
    <t>Provedení povlakové krytiny střech plochých do 10° natěradly a tmely za studena nátěrem lakem penetračním nebo asfaltovým</t>
  </si>
  <si>
    <t>-381380720</t>
  </si>
  <si>
    <t>Souvrství střechy - HIV, NAIP, penetrace (pl)</t>
  </si>
  <si>
    <t>42</t>
  </si>
  <si>
    <t>712811101</t>
  </si>
  <si>
    <t>Provedení povlakové krytiny střech samostatným vytažením izolačního povlaku za studena na konstrukce převyšující úroveň střechy, nátěrem penetračním</t>
  </si>
  <si>
    <t>-796179938</t>
  </si>
  <si>
    <t>Souvrství střechy - HIS, NAIP, penetrace (dl * v)</t>
  </si>
  <si>
    <t>(28,24)*0,20</t>
  </si>
  <si>
    <t>43</t>
  </si>
  <si>
    <t>11163153</t>
  </si>
  <si>
    <t>emulze asfaltová penetrační</t>
  </si>
  <si>
    <t>litr</t>
  </si>
  <si>
    <t>1314744775</t>
  </si>
  <si>
    <t>85,958*0,35 'Přepočtené koeficientem množství</t>
  </si>
  <si>
    <t>44</t>
  </si>
  <si>
    <t>712341559</t>
  </si>
  <si>
    <t>Provedení povlakové krytiny střech plochých do 10° pásy přitavením NAIP v plné ploše</t>
  </si>
  <si>
    <t>1502249918</t>
  </si>
  <si>
    <t>Souvrství střechy - HIV, NAIP (pl)</t>
  </si>
  <si>
    <t>45</t>
  </si>
  <si>
    <t>712841559</t>
  </si>
  <si>
    <t>Provedení povlakové krytiny střech samostatným vytažením izolačního povlaku pásy přitavením na konstrukce převyšující úroveň střechy, NAIP</t>
  </si>
  <si>
    <t>1847017627</t>
  </si>
  <si>
    <t>Souvrství střechy - HIS, NAIP (dl * v)</t>
  </si>
  <si>
    <t>46</t>
  </si>
  <si>
    <t>62856011</t>
  </si>
  <si>
    <t>pás asfaltový natavitelný modifikovaný SBS s vložkou z hliníkové fólie s textilií a spalitelnou PE fólií nebo jemnozrnným minerálním posypem na horním povrchu tl 4,0mm</t>
  </si>
  <si>
    <t>-1681947041</t>
  </si>
  <si>
    <t>85,958*1,15 'Přepočtené koeficientem množství</t>
  </si>
  <si>
    <t>47</t>
  </si>
  <si>
    <t>712431111</t>
  </si>
  <si>
    <t>Provedení povlakové krytiny střech šikmých přes 10° do 30° pásy na sucho podkladní samolepící asfaltový pás</t>
  </si>
  <si>
    <t>-1410277895</t>
  </si>
  <si>
    <t>skladba SK06</t>
  </si>
  <si>
    <t>(skl_SK06_pl)</t>
  </si>
  <si>
    <t>48</t>
  </si>
  <si>
    <t>712831101</t>
  </si>
  <si>
    <t>Provedení povlakové krytiny střech samostatným vytažením izolačního povlaku pásy na sucho na konstrukce převyšující úroveň střechy, AIP, NAIP nebo tkaninou</t>
  </si>
  <si>
    <t>245265073</t>
  </si>
  <si>
    <t>(34,64)*0,20</t>
  </si>
  <si>
    <t>49</t>
  </si>
  <si>
    <t>62853001</t>
  </si>
  <si>
    <t>pás asfaltový samolepicí modifikovaný SBS s vložkou ze skleněné tkaniny se spalitelnou fólií nebo jemnozrnným minerálním posypem nebo textilií na horním povrchu tl 4,0mm</t>
  </si>
  <si>
    <t>-1732330394</t>
  </si>
  <si>
    <t>258,078*1,15 'Přepočtené koeficientem množství</t>
  </si>
  <si>
    <t>50</t>
  </si>
  <si>
    <t>712391171</t>
  </si>
  <si>
    <t>Provedení povlakové krytiny střech plochých do 10° -ostatní práce provedení vrstvy textilní podkladní</t>
  </si>
  <si>
    <t>277685090</t>
  </si>
  <si>
    <t>Souvrství střechy - HIV, mPVC, separace (pl)</t>
  </si>
  <si>
    <t>skladba SK05</t>
  </si>
  <si>
    <t>(skl_SK05_pl)</t>
  </si>
  <si>
    <t>(skl_SK06_pl)*2</t>
  </si>
  <si>
    <t>skladba SK08b</t>
  </si>
  <si>
    <t>(skl_SK08b_pl)</t>
  </si>
  <si>
    <t>51</t>
  </si>
  <si>
    <t>-540220625</t>
  </si>
  <si>
    <t>Souvrství střechy - HIS, mPVC, separace (dl * v)</t>
  </si>
  <si>
    <t>(19,62)*0,20</t>
  </si>
  <si>
    <t>52</t>
  </si>
  <si>
    <t>69311068</t>
  </si>
  <si>
    <t>geotextilie netkaná separační, ochranná, filtrační, drenážní PP 300g/m2</t>
  </si>
  <si>
    <t>949697991</t>
  </si>
  <si>
    <t>1010,81*1,1 'Přepočtené koeficientem množství</t>
  </si>
  <si>
    <t>53</t>
  </si>
  <si>
    <t>7123631X1</t>
  </si>
  <si>
    <t>Provedení povlakové krytiny střech plochých do 10° fólií termoplastickou mPVC (měkčené PVC) rozvinutí a natažení fólie v ploše vč. svaření spojů (dle PD)</t>
  </si>
  <si>
    <t>-1074745274</t>
  </si>
  <si>
    <t>Souvrství střechy - HIV, mPVC (pl)</t>
  </si>
  <si>
    <t>54</t>
  </si>
  <si>
    <t>28343012</t>
  </si>
  <si>
    <t>fólie hydroizolační střešní mPVC určená ke stabilizaci přitížením a do vegetačních střech tl 1,5mm</t>
  </si>
  <si>
    <t>102288182</t>
  </si>
  <si>
    <t>55</t>
  </si>
  <si>
    <t>712363544</t>
  </si>
  <si>
    <t>Provedení povlakové krytiny střech plochých do 10° z mechanicky kotvených hydroizolačních fólií včetně položení fólie a horkovzdušného svaření tl. tepelné izolace přes 200 do 240 mm budovy výšky do 18 m, kotvené do betonu vnitřní pole</t>
  </si>
  <si>
    <t>1913959726</t>
  </si>
  <si>
    <t>(322,38)</t>
  </si>
  <si>
    <t>(251,15)</t>
  </si>
  <si>
    <t>(89,32)</t>
  </si>
  <si>
    <t>56</t>
  </si>
  <si>
    <t>712362301</t>
  </si>
  <si>
    <t>Provedení dvojitého hydroizolačního systému plochých střech na ploše svislé S fólií z mPVC kladenou volně jednovrstvá s horkovzdušným navařením jednotlivých segmentů</t>
  </si>
  <si>
    <t>-72508114</t>
  </si>
  <si>
    <t>Souvrství střechy - HIS, mPVC (dl * v)</t>
  </si>
  <si>
    <t>57</t>
  </si>
  <si>
    <t>28322012</t>
  </si>
  <si>
    <t>fólie hydroizolační střešní mPVC mechanicky kotvená šedá tl 1,5mm</t>
  </si>
  <si>
    <t>1344120581</t>
  </si>
  <si>
    <t>679,35*1,15 'Přepočtené koeficientem množství</t>
  </si>
  <si>
    <t>58</t>
  </si>
  <si>
    <t>998712112</t>
  </si>
  <si>
    <t>Přesun hmot pro povlakové krytiny stanovený z hmotnosti přesunovaného materiálu vodorovná dopravní vzdálenost do 50 m s omezením mechanizace v objektech výšky přes 6 do 12 m</t>
  </si>
  <si>
    <t>-1111952378</t>
  </si>
  <si>
    <t>713</t>
  </si>
  <si>
    <t>Izolace tepelné</t>
  </si>
  <si>
    <t>59</t>
  </si>
  <si>
    <t>713141336</t>
  </si>
  <si>
    <t>Montáž tepelné izolace střech plochých spádovými klíny v ploše přilepenými za studena nízkoexpanzní (PUR) pěnou</t>
  </si>
  <si>
    <t>1553621103</t>
  </si>
  <si>
    <t>Souvrství střechy - TI, spádové klíny (pl)</t>
  </si>
  <si>
    <t>60</t>
  </si>
  <si>
    <t>28376112</t>
  </si>
  <si>
    <t>klín izolační z PIR desek 50-70</t>
  </si>
  <si>
    <t>180294211</t>
  </si>
  <si>
    <t>80,31*1,1 'Přepočtené koeficientem množství</t>
  </si>
  <si>
    <t>61</t>
  </si>
  <si>
    <t>28376105</t>
  </si>
  <si>
    <t>klín izolační z XPS spádový</t>
  </si>
  <si>
    <t>-847916994</t>
  </si>
  <si>
    <t>Souvrství střechy - TI, spádové klíny (pl * průměrná v)</t>
  </si>
  <si>
    <t>(skl_SK08b_pl)*(0,02+0,24)/2</t>
  </si>
  <si>
    <t>11,612*1,1 'Přepočtené koeficientem množství</t>
  </si>
  <si>
    <t>62</t>
  </si>
  <si>
    <t>713141136</t>
  </si>
  <si>
    <t>Montáž tepelné izolace střech plochých rohožemi, pásy, deskami, dílci, bloky (izolační materiál ve specifikaci) přilepenými za studena jednovrstvá nízkoexpanzní (PUR) pěnou</t>
  </si>
  <si>
    <t>1776591264</t>
  </si>
  <si>
    <t>63</t>
  </si>
  <si>
    <t>28376532</t>
  </si>
  <si>
    <t>deska izolační PIR s oboustrannou kompozitní fólií s hliníkovou vložkou pro šikmé střechy λ=0,022 tl 100mm</t>
  </si>
  <si>
    <t>1625779281</t>
  </si>
  <si>
    <t>Souvrství střechy - TI (pl)</t>
  </si>
  <si>
    <t>64</t>
  </si>
  <si>
    <t>28375914</t>
  </si>
  <si>
    <t>deska EPS 150 pro konstrukce s vysokým zatížením λ=0,035 tl 100mm</t>
  </si>
  <si>
    <t>-136433289</t>
  </si>
  <si>
    <t>Souvrství střechy - TI (pl * p)</t>
  </si>
  <si>
    <t>502,3*1,1 'Přepočtené koeficientem množství</t>
  </si>
  <si>
    <t>65</t>
  </si>
  <si>
    <t>28375915</t>
  </si>
  <si>
    <t>deska EPS 150 pro konstrukce s vysokým zatížením λ=0,035 tl 120mm</t>
  </si>
  <si>
    <t>-615280460</t>
  </si>
  <si>
    <t>(skl_SK05_pl)*2</t>
  </si>
  <si>
    <t>644,76*1,1 'Přepočtené koeficientem množství</t>
  </si>
  <si>
    <t>66</t>
  </si>
  <si>
    <t>28376417</t>
  </si>
  <si>
    <t>deska XPS hrana polodrážková a hladký povrch 300kPA λ=0,035 tl 50mm</t>
  </si>
  <si>
    <t>927653078</t>
  </si>
  <si>
    <t>(skl_SK10_pl)</t>
  </si>
  <si>
    <t>21*1,1 'Přepočtené koeficientem množství</t>
  </si>
  <si>
    <t>67</t>
  </si>
  <si>
    <t>998713113</t>
  </si>
  <si>
    <t>Přesun hmot pro izolace tepelné stanovený z hmotnosti přesunovaného materiálu vodorovná dopravní vzdálenost do 50 m s omezením mechanizace v objektech výšky přes 12 m do 24 m</t>
  </si>
  <si>
    <t>168013723</t>
  </si>
  <si>
    <t>762</t>
  </si>
  <si>
    <t>Konstrukce tesařské</t>
  </si>
  <si>
    <t>68</t>
  </si>
  <si>
    <t>762361127</t>
  </si>
  <si>
    <t>Montáž spádových klínů pro rovné střechy s připojením na nosnou konstrukci z řeziva průřezové plochy přes 224 do 288 cm2</t>
  </si>
  <si>
    <t>868485843</t>
  </si>
  <si>
    <t>Souvrství střechy - hranol (dl * p)</t>
  </si>
  <si>
    <t>skladba SK05 (POZN.1)</t>
  </si>
  <si>
    <t>(54,64*2+11,79*2)*2</t>
  </si>
  <si>
    <t>69</t>
  </si>
  <si>
    <t>61223265</t>
  </si>
  <si>
    <t>hranol konstrukční KVH lepený průřezu 120x120-280mm nepohledový</t>
  </si>
  <si>
    <t>-204687890</t>
  </si>
  <si>
    <t>P</t>
  </si>
  <si>
    <t>Poznámka k položce:_x000d_
SM, JD, BO</t>
  </si>
  <si>
    <t>Souvrství střechy - hranol (dl * p * š * v)</t>
  </si>
  <si>
    <t>(54,64*2+11,79*2)*2*(0,24*0,12)</t>
  </si>
  <si>
    <t>70</t>
  </si>
  <si>
    <t>762361114</t>
  </si>
  <si>
    <t>Montáž spádových klínů pro rovné střechy s připojením na nosnou konstrukci z řeziva průřezové plochy do 120 cm2</t>
  </si>
  <si>
    <t>376157471</t>
  </si>
  <si>
    <t>Souvrství střechy - bednění, rošt (pl * dl) (dl = 2,0 m/m2)</t>
  </si>
  <si>
    <t>(skl_SK10_pl)*2,0</t>
  </si>
  <si>
    <t>71</t>
  </si>
  <si>
    <t>60512125</t>
  </si>
  <si>
    <t>hranol stavební řezivo průřezu do 120cm2 do dl 6m</t>
  </si>
  <si>
    <t>-1072793431</t>
  </si>
  <si>
    <t>Souvrství střechy - bednění, rošt (pl * dl * š * v) (dl = 2,0 m/m2)</t>
  </si>
  <si>
    <t>(skl_SK10_pl)*2,0*(0,05+0,05)</t>
  </si>
  <si>
    <t>4,2*1,1 'Přepočtené koeficientem množství</t>
  </si>
  <si>
    <t>72</t>
  </si>
  <si>
    <t>762361311</t>
  </si>
  <si>
    <t>Konstrukční vrstva pod klempířské prvky pro oplechování horních ploch zdí a nadezdívek (atik) z desek dřevoštěpkových šroubovaných do podkladu, tloušťky desky 18 mm</t>
  </si>
  <si>
    <t>-1154293809</t>
  </si>
  <si>
    <t>Souvrství střechy - bednění (pl)</t>
  </si>
  <si>
    <t>73</t>
  </si>
  <si>
    <t>762395000</t>
  </si>
  <si>
    <t>Spojovací prostředky krovů, bednění a laťování, nadstřešních konstrukcí svorníky, prkna, hřebíky, pásová ocel, vruty</t>
  </si>
  <si>
    <t>-1224143061</t>
  </si>
  <si>
    <t>74</t>
  </si>
  <si>
    <t>998762113</t>
  </si>
  <si>
    <t>Přesun hmot pro konstrukce tesařské stanovený z hmotnosti přesunovaného materiálu vodorovná dopravní vzdálenost do 50 m s omezením mechanizace v objektech výšky přes 12 do 24 m</t>
  </si>
  <si>
    <t>140206476</t>
  </si>
  <si>
    <t>75</t>
  </si>
  <si>
    <t>767000X1</t>
  </si>
  <si>
    <t>D+M ocelová větrací mřížka 600x250 mm vč. kotvení, doplňků a povrchové úpravy (dle PD)</t>
  </si>
  <si>
    <t>kus</t>
  </si>
  <si>
    <t>-1743043082</t>
  </si>
  <si>
    <t>Nadezdívka komínu - mřížka (p)</t>
  </si>
  <si>
    <t>76</t>
  </si>
  <si>
    <t>767000X2</t>
  </si>
  <si>
    <t>D+M ocelová větrací mřížka 300x230 mm vč. kotvení, doplňků a povrchové úpravy (dle PD)</t>
  </si>
  <si>
    <t>-1955972171</t>
  </si>
  <si>
    <t>77</t>
  </si>
  <si>
    <t>767000X3</t>
  </si>
  <si>
    <t>D+M úprava ocelového zábradlí vč. kotvení, doplňků a povrchové úpravy (dle PD)</t>
  </si>
  <si>
    <t>-717605744</t>
  </si>
  <si>
    <t>Zábradlí (p)</t>
  </si>
  <si>
    <t>POZN.13</t>
  </si>
  <si>
    <t>Práce a dodávky M</t>
  </si>
  <si>
    <t>21-M</t>
  </si>
  <si>
    <t>Elektromontáže</t>
  </si>
  <si>
    <t>78</t>
  </si>
  <si>
    <t>21M000X1</t>
  </si>
  <si>
    <t>D+M úprava hromosvodu vč. kotvení, doplňků a povrchové úpravy (dle PD)</t>
  </si>
  <si>
    <t>kpl</t>
  </si>
  <si>
    <t>-1413001757</t>
  </si>
  <si>
    <t>Hromosvod (p)</t>
  </si>
  <si>
    <t>POZN.4</t>
  </si>
  <si>
    <t>OST</t>
  </si>
  <si>
    <t>Ostatní</t>
  </si>
  <si>
    <t>79</t>
  </si>
  <si>
    <t>OST000POZ5</t>
  </si>
  <si>
    <t>D+M úprava zaústění svodů POZN. 5 vč. bouracích prací, zemních prací, základů, doplňků a povrchové úpravy (dle PD)</t>
  </si>
  <si>
    <t>785755433</t>
  </si>
  <si>
    <t>80</t>
  </si>
  <si>
    <t>OST000POZ7</t>
  </si>
  <si>
    <t>D+M úprava stávající brány POZN. 7 vč. bouracích prací, zemních prací, základů, doplňků a povrchové úpravy (dle PD)</t>
  </si>
  <si>
    <t>1457235683</t>
  </si>
  <si>
    <t>81</t>
  </si>
  <si>
    <t>OST000POZ8</t>
  </si>
  <si>
    <t>D+M úprava podlahy vstupu POZN. 8 vč. bouracích prací, základů, doplňků a povrchové úpravy (dle PD)</t>
  </si>
  <si>
    <t>-436396351</t>
  </si>
  <si>
    <t>82</t>
  </si>
  <si>
    <t>OST000POZ12</t>
  </si>
  <si>
    <t xml:space="preserve">D+M úprava brány POZN. 12 vč. bouracích prací,  zemních prací, základů, doplňků a povrchové úpravy (dle PD)</t>
  </si>
  <si>
    <t>-1454222993</t>
  </si>
  <si>
    <t>83</t>
  </si>
  <si>
    <t>OST000POZ14</t>
  </si>
  <si>
    <t xml:space="preserve">D+M úprava dlažby POZN. 14 vč. bouracích prací,  zemních prací, doplňků a povrchové úpravy (dle PD)</t>
  </si>
  <si>
    <t>16382671</t>
  </si>
  <si>
    <t>84</t>
  </si>
  <si>
    <t>OST000LP01</t>
  </si>
  <si>
    <t>D+M LP01 dočasné sejmutí a znovu osazení stávajícího zvonkového panelu vč. prodloužení přívodu, kotvení do kzs a zprovoznění (dle PD)</t>
  </si>
  <si>
    <t>1235911712</t>
  </si>
  <si>
    <t>85</t>
  </si>
  <si>
    <t>OST000LP02</t>
  </si>
  <si>
    <t>D+M LP02 dočasné sejmutí a znovu osazení nového led svítidla nade dveřmi, vč. prodloužení přívodu, kotvení do kzs a zprovoznění (dle PD)</t>
  </si>
  <si>
    <t>2008702715</t>
  </si>
  <si>
    <t>86</t>
  </si>
  <si>
    <t>OST000LP03</t>
  </si>
  <si>
    <t>D+M LP03 osazení fasádních dvířek, vč. rámu v barvě fasády, rozměr cca 400x700mm, pod nimi zůstane přístupná el. skříň (dle PD)</t>
  </si>
  <si>
    <t>-849196181</t>
  </si>
  <si>
    <t>87</t>
  </si>
  <si>
    <t>OST000LP04</t>
  </si>
  <si>
    <t>D+M LP04 stávající uzemnění. v místě osadit systémový prostup etics s novou krytkou (dle PD)</t>
  </si>
  <si>
    <t>-2075652064</t>
  </si>
  <si>
    <t>88</t>
  </si>
  <si>
    <t>OST000LP07</t>
  </si>
  <si>
    <t>D+M LP07 dočasné sejmutí a znovu osazení telefonu, vč. veškeré kabeláže (cca 25 m). součástí je prodloužení přívodu a kotvení o tl. zateplení (dle PD)</t>
  </si>
  <si>
    <t>588766972</t>
  </si>
  <si>
    <t>89</t>
  </si>
  <si>
    <t>OST000LP11</t>
  </si>
  <si>
    <t>D+M LP11 dočasné sejmutí a znovu osazení větrací mřížky cca 250 x 20 mm, včetně prodloužení o tl. zateplení (dle PD)</t>
  </si>
  <si>
    <t>1772691398</t>
  </si>
  <si>
    <t>90</t>
  </si>
  <si>
    <t>OST000LP12</t>
  </si>
  <si>
    <t>D+M LP12 dočasné sejmutí a znovu osazení cedulí přes etics číslo popisné a orientační (dle PD)</t>
  </si>
  <si>
    <t>-1128978470</t>
  </si>
  <si>
    <t>91</t>
  </si>
  <si>
    <t>OST000LP13</t>
  </si>
  <si>
    <t>D+M LP13 dočasné sejmutí a znovu osazení přes etics značka - vodaři (dle PD)</t>
  </si>
  <si>
    <t>613375258</t>
  </si>
  <si>
    <t>92</t>
  </si>
  <si>
    <t>OST000LP14</t>
  </si>
  <si>
    <t>D+M LP14 dočasné sejmutí a osazení nového vypínače/zásuvky, vč. prodloužení přívodu a kotvení o tl. zateplení (dle PD)</t>
  </si>
  <si>
    <t>-1549137564</t>
  </si>
  <si>
    <t>93</t>
  </si>
  <si>
    <t>OST000LP15</t>
  </si>
  <si>
    <t>D+M LP15 dočasné sejmutí a znovu osazení cedulí přes etics cedule informační nápisy (dle PD)</t>
  </si>
  <si>
    <t>-1292075522</t>
  </si>
  <si>
    <t>94</t>
  </si>
  <si>
    <t>OST000LP16</t>
  </si>
  <si>
    <t>D+M LP16 dočasné sejmutí a znovu osazení poštovní schránky. kotvit hmoždinkou s přerušeným tm až do zdiva (dle PD)</t>
  </si>
  <si>
    <t>-964936976</t>
  </si>
  <si>
    <t>95</t>
  </si>
  <si>
    <t>OST000LP17</t>
  </si>
  <si>
    <t>D+M LP17 dočasná demontáž a znovu osazení čidla (dle PD)</t>
  </si>
  <si>
    <t>1280540534</t>
  </si>
  <si>
    <t>96</t>
  </si>
  <si>
    <t>OST000LP18</t>
  </si>
  <si>
    <t>D+M LP18 zapravení praskliny (schematické zobrazení) - osekání omítky, vysekání drážek, vložení helikální výztuže min tl. 8 mm (dle PD)</t>
  </si>
  <si>
    <t>2045445990</t>
  </si>
  <si>
    <t>97</t>
  </si>
  <si>
    <t>OST000LP23</t>
  </si>
  <si>
    <t>D+M LP23 dočasné sejmutí a znovu osazení kotvení oplocení, včetně prodloužení kotvení o tl. zateplení (dle PD)</t>
  </si>
  <si>
    <t>-1847475279</t>
  </si>
  <si>
    <t>98</t>
  </si>
  <si>
    <t>OST000LP24</t>
  </si>
  <si>
    <t>D+M LP24 dočasné sejmutí a znovu osazení čidla plynového kotle, včetně kotvení o tl. zateplení (dle PD)</t>
  </si>
  <si>
    <t>1887403531</t>
  </si>
  <si>
    <t>99</t>
  </si>
  <si>
    <t>OST000LP25</t>
  </si>
  <si>
    <t>D+M LP25 demontáž a osazení nového nezámrzného kulového kohoutu, vč. včetně prodloužení přívodu o tl. zateplení a zapravení spáry kolem fasádní omítky (dle PD)</t>
  </si>
  <si>
    <t>1829621659</t>
  </si>
  <si>
    <t>100</t>
  </si>
  <si>
    <t>OST000LP26</t>
  </si>
  <si>
    <t xml:space="preserve">D+M LP26 stávající vedení plynu nově vedeno pod fasádou. potrubí dodatečně opatřit ocelovou chráničkou a obalit izolací  z pěnového polyetylenu tl. min 9 mm (dle PD)</t>
  </si>
  <si>
    <t>-472245158</t>
  </si>
  <si>
    <t>101</t>
  </si>
  <si>
    <t>OST000LP27</t>
  </si>
  <si>
    <t xml:space="preserve">D+M LP27 stávající vedení plynu nově vedeno pod fasádou. potrubí dodatečně opatřit ocelovou chráničkou a obalit izolací  z pěnového polyetylenu tl. min 9 mm. nově prodloužit výfuk potrubí v horní části o cca 16 cm, před fasádu (dle PD)</t>
  </si>
  <si>
    <t>-986945710</t>
  </si>
  <si>
    <t>102</t>
  </si>
  <si>
    <t>OST000LP28</t>
  </si>
  <si>
    <t>D+M LP28 držák květináčů - do etics překotvit pomocí systémových kotev s přerušeným tepelným mostem na chemickou maltu. typ kotvy zvolit podle zvoleného výrobce (dle PD)</t>
  </si>
  <si>
    <t>594247055</t>
  </si>
  <si>
    <t>103</t>
  </si>
  <si>
    <t>OST000LP29</t>
  </si>
  <si>
    <t>D+M LP29 stávající klimatizace - nutno demontovat, prodloužit veškerá napojení a zpětně nakotvit do etics kotvit pomocí systémových kotev s přerušeným tepelným mostem na chemickou maltu. typ kotvy zvolit podle zvoleného výrobce (dle PD)</t>
  </si>
  <si>
    <t>-536489804</t>
  </si>
  <si>
    <t>104</t>
  </si>
  <si>
    <t>OST000LP30</t>
  </si>
  <si>
    <t>D+M LP30 demontáž a zpětné kotvení stávající výsuvné markýzy do etics kotvit pomocí systémových kotev s přerušeným tepelným mostem na chemickou maltu. typ kotvy zvolit podle zvoleného výrobce (dle PD)</t>
  </si>
  <si>
    <t>-1631710388</t>
  </si>
  <si>
    <t>105</t>
  </si>
  <si>
    <t>OST000LP31</t>
  </si>
  <si>
    <t>D+M LP31 tahokov ocel, barva bílá, tl. min 2 mm, velikost ok - kosočtverec, šířka max 25 mm, výška max 15 mm můstek min 2,5mm. osadit do lemovacího profilu kotveného z boční strany do etics (dle PD)</t>
  </si>
  <si>
    <t>-1315430477</t>
  </si>
  <si>
    <t>106</t>
  </si>
  <si>
    <t>OST000LP32</t>
  </si>
  <si>
    <t>D+M LP32 odvětrání kuchyně. demontáž, prodloužení potrubí a osazení nové větrací mřížky s protidešťovou žaluzií průměr cca 0,4 m. materiál odolný proti korozi, uv záření a dalším klimatickým vlivům (dle PD)</t>
  </si>
  <si>
    <t>-405450090</t>
  </si>
  <si>
    <t>03 - Výrobky</t>
  </si>
  <si>
    <t xml:space="preserve">    766 - Konstrukce truhlářské</t>
  </si>
  <si>
    <t>764000K01</t>
  </si>
  <si>
    <t>D+M K01 parapet Al rš 390 mm vč. kotvení, doplňků a povrchové úpravy (dle PD)</t>
  </si>
  <si>
    <t>-59007711</t>
  </si>
  <si>
    <t>764000K02</t>
  </si>
  <si>
    <t>D+M K02 parapet Al rš 540 mm vč. kotvení, doplňků a povrchové úpravy (dle PD)</t>
  </si>
  <si>
    <t>-1389233245</t>
  </si>
  <si>
    <t>764000K03</t>
  </si>
  <si>
    <t>D+M K03 parapet Al rš 390 mm vč. kotvení, doplňků a povrchové úpravy (dle PD)</t>
  </si>
  <si>
    <t>917504812</t>
  </si>
  <si>
    <t>764000K04</t>
  </si>
  <si>
    <t>D+M K04 parapet Al rš 390 mm vč. kotvení, doplňků a povrchové úpravy (dle PD)</t>
  </si>
  <si>
    <t>-363577493</t>
  </si>
  <si>
    <t>764000K05</t>
  </si>
  <si>
    <t>D+M K05 parapet Al rš 320 mm vč. kotvení, doplňků a povrchové úpravy (dle PD)</t>
  </si>
  <si>
    <t>-470889638</t>
  </si>
  <si>
    <t>764000K06</t>
  </si>
  <si>
    <t>D+M K06 parapet Al rš 140 mm vč. kotvení, doplňků a povrchové úpravy (dle PD)</t>
  </si>
  <si>
    <t>460603088</t>
  </si>
  <si>
    <t>764000K07</t>
  </si>
  <si>
    <t>D+M K07 parapet Al rš 320 mm vč. kotvení, doplňků a povrchové úpravy (dle PD)</t>
  </si>
  <si>
    <t>-1815138521</t>
  </si>
  <si>
    <t>764000K08</t>
  </si>
  <si>
    <t>D+M K08 parapet Al rš 320 mm vč. kotvení, doplňků a povrchové úpravy (dle PD)</t>
  </si>
  <si>
    <t>450876581</t>
  </si>
  <si>
    <t>764000K09</t>
  </si>
  <si>
    <t>D+M K09 parapet Al rš 320 mm vč. kotvení, doplňků a povrchové úpravy (dle PD)</t>
  </si>
  <si>
    <t>-1302557492</t>
  </si>
  <si>
    <t>764000K10</t>
  </si>
  <si>
    <t>D+M K10 parapet Al rš 320 mm vč. kotvení, doplňků a povrchové úpravy (dle PD)</t>
  </si>
  <si>
    <t>-115584233</t>
  </si>
  <si>
    <t>764000K11</t>
  </si>
  <si>
    <t>D+M K11 parapet Al rš 300 mm vč. kotvení, doplňků a povrchové úpravy (dle PD)</t>
  </si>
  <si>
    <t>1572284042</t>
  </si>
  <si>
    <t>764000K12</t>
  </si>
  <si>
    <t>D+M K12 parapet Al rš 250 mm vč. kotvení, doplňků a povrchové úpravy (dle PD)</t>
  </si>
  <si>
    <t>-1284365138</t>
  </si>
  <si>
    <t>764000K20</t>
  </si>
  <si>
    <t>D+M K20 žlab Pz rš 280 mm vč. kotvení, doplňků a povrchové úpravy (dle PD)</t>
  </si>
  <si>
    <t>-213973144</t>
  </si>
  <si>
    <t>764000K21</t>
  </si>
  <si>
    <t>D+M K21 svod Pz prům. 100 mm vč. kotvení, doplňků a povrchové úpravy (dle PD)</t>
  </si>
  <si>
    <t>-571393597</t>
  </si>
  <si>
    <t>764000K22</t>
  </si>
  <si>
    <t>D+M K22 okapnice poplastovaná rš 200 mm vč. kotvení, doplňků a povrchové úpravy (dle PD)</t>
  </si>
  <si>
    <t>-2006175656</t>
  </si>
  <si>
    <t>764000K23</t>
  </si>
  <si>
    <t>D+M K23 žlab Pz rš 330 mm vč. kotvení, doplňků a povrchové úpravy (dle PD)</t>
  </si>
  <si>
    <t>1312721307</t>
  </si>
  <si>
    <t>764000K24</t>
  </si>
  <si>
    <t>D+M K24 svod Pz prům. 120 mm vč. kotvení, doplňků a povrchové úpravy (dle PD)</t>
  </si>
  <si>
    <t>1455255761</t>
  </si>
  <si>
    <t>764000K25</t>
  </si>
  <si>
    <t>D+M K25 lemování komínu Pz rš 500 mm vč. kotvení, doplňků a povrchové úpravy (dle PD)</t>
  </si>
  <si>
    <t>-2008355041</t>
  </si>
  <si>
    <t>764000K26</t>
  </si>
  <si>
    <t>D+M K26 oplechování římsy Pz vč. kotvení, doplňků a povrchové úpravy (dle PD)</t>
  </si>
  <si>
    <t>1330758195</t>
  </si>
  <si>
    <t>764000K27</t>
  </si>
  <si>
    <t>D+M K27 odvětrávací komínek PVC DN 150 vč. kotvení, doplňků a povrchové úpravy (dle PD)</t>
  </si>
  <si>
    <t>-1281932655</t>
  </si>
  <si>
    <t>766</t>
  </si>
  <si>
    <t>Konstrukce truhlářské</t>
  </si>
  <si>
    <t>766000O01</t>
  </si>
  <si>
    <t>D+M O01 okno plastové 900x440 mm vč. kotvení, doplňků a povrchové úpravy (dle PD)</t>
  </si>
  <si>
    <t>-938768024</t>
  </si>
  <si>
    <t>766000O02</t>
  </si>
  <si>
    <t>D+M O02 okno plastové 1160x590 mm vč. kotvení, doplňků a povrchové úpravy (dle PD)</t>
  </si>
  <si>
    <t>497288510</t>
  </si>
  <si>
    <t>767000Z01</t>
  </si>
  <si>
    <t>D+M Z01 žebřík na střechu vč. kotvení, doplňků a povrchové úpravy (dle PD)</t>
  </si>
  <si>
    <t>1600377578</t>
  </si>
  <si>
    <t>767000Z02</t>
  </si>
  <si>
    <t>D+M Z02 zábradlí balkovoné dveře uliční pohled vč. kotvení, doplňků a povrchové úpravy (dle PD)</t>
  </si>
  <si>
    <t>-363362025</t>
  </si>
  <si>
    <t>767000Z03</t>
  </si>
  <si>
    <t>D+M Z03 zábradlí - terasa vč. kotvení, doplňků a povrchové úpravy (dle PD)</t>
  </si>
  <si>
    <t>-366682990</t>
  </si>
  <si>
    <t>OST000J01</t>
  </si>
  <si>
    <t>D+M J01 prodloužení odvětrávacího komínku vč. kotvení, doplňků a povrchové úpravy (dle PD)</t>
  </si>
  <si>
    <t>1878799267</t>
  </si>
  <si>
    <t>OST000J02</t>
  </si>
  <si>
    <t>D+M J02 prodloužení odvětrávacího komínku vč. kotvení, doplňků a povrchové úpravy (dle PD)</t>
  </si>
  <si>
    <t>-1061278620</t>
  </si>
  <si>
    <t>OST000J03</t>
  </si>
  <si>
    <t>D+M J03 záchytný systém na střeše vč. kotvení, doplňků a povrchové úpravy (dle PD)</t>
  </si>
  <si>
    <t>-2060613226</t>
  </si>
  <si>
    <t>OST000J04</t>
  </si>
  <si>
    <t>D+M J04 odvětrávací komínek PVC DN 75 vč. kotvení, doplňků a povrchové úpravy (dle PD)</t>
  </si>
  <si>
    <t>506257545</t>
  </si>
  <si>
    <t>OST000J05</t>
  </si>
  <si>
    <t>D+M J05 venkovní čistící zóna 750x500 mm vč. kotvení, doplňků a povrchové úpravy (dle PD)</t>
  </si>
  <si>
    <t>1167098651</t>
  </si>
  <si>
    <t>04 - VRN</t>
  </si>
  <si>
    <t>VRN - Vedlejší rozpočtové náklady</t>
  </si>
  <si>
    <t>Vedlejší rozpočtové náklady</t>
  </si>
  <si>
    <t>VRN000X1</t>
  </si>
  <si>
    <t>Zařízení staveniště</t>
  </si>
  <si>
    <t>soubor</t>
  </si>
  <si>
    <t>1987585016</t>
  </si>
  <si>
    <t>Poznámka k položce:_x000d_
Např.: vybudování, provozování a odstranění zařízení staveniště, oplocení, lávky, přejezdy, ochrana dřevin či zeleně apod.</t>
  </si>
  <si>
    <t>VRN000X2</t>
  </si>
  <si>
    <t>Ztížené provozní vlivy</t>
  </si>
  <si>
    <t>858751107</t>
  </si>
  <si>
    <t>Poznámka k položce:_x000d_
Např.: zvýšení provoz třetích osob; komplikovaná doprava; centrum města, zábory apod.</t>
  </si>
  <si>
    <t>VRN000X3</t>
  </si>
  <si>
    <t>Přesun kapacit</t>
  </si>
  <si>
    <t>-956841549</t>
  </si>
  <si>
    <t>Poznámka k položce:_x000d_
Např.: přesun těžké techniky, osob, materiálu apod.</t>
  </si>
  <si>
    <t>VRN000X4</t>
  </si>
  <si>
    <t>Inženýrská činnost</t>
  </si>
  <si>
    <t>-62890226</t>
  </si>
  <si>
    <t>Poznámka k položce:_x000d_
Např.: geodet, statik, výrobní dokumentace, dokumentace skutečného stavu apod.</t>
  </si>
  <si>
    <t>VRN000X5</t>
  </si>
  <si>
    <t>Ostatní náklady neuvedené</t>
  </si>
  <si>
    <t>1476224709</t>
  </si>
  <si>
    <t>Poznámka k položce:_x000d_
Např.: pojištění, bankovní záruka apod.</t>
  </si>
  <si>
    <t>SEZNAM FIGUR</t>
  </si>
  <si>
    <t>Výměra</t>
  </si>
  <si>
    <t>Použití figury:</t>
  </si>
  <si>
    <t>Otlučení (osekání) vnitřní vápenné nebo vápenocementové omítky stěn v rozsahu přes 30 do 50 %</t>
  </si>
  <si>
    <t>Odstranění povlakové krytiny střech do 10° z pásů NAIP přitavených v plné ploše třívrstvé</t>
  </si>
  <si>
    <t>Bourání podkladů pod dlažby nebo mazanin betonových nebo z litého asfaltu tl do 100 mm pl přes 4 m2</t>
  </si>
  <si>
    <t>Bourání potěrů cementových nebo pískocementových tl do 50 mm pl přes 4 m2</t>
  </si>
  <si>
    <t>Odstranění násypů pod podlahami tl do 100 mm pl přes 2 m2</t>
  </si>
  <si>
    <t>Otlučení (osekání) vnitřní vápenné nebo vápenocementové omítky stropů v rozsahu přes 30 do 50 %</t>
  </si>
  <si>
    <t>Montáž kontaktního zateplení vnějšího ostění, nadpraží nebo parapetu hl. špalety do 200 mm lepením desek z fenolické pěny tl do 40 mm</t>
  </si>
  <si>
    <t>Montáž omítkových plastových nebo pozinkovaných rohových profilů</t>
  </si>
  <si>
    <t>Montáž omítkových samolepících začišťovacích profilů pro spojení s okenním rámem</t>
  </si>
  <si>
    <t>Tenkovrstvá silikonová zatíraná omítka zrnitost 1,0 mm vnějších stěn</t>
  </si>
  <si>
    <t>Montáž kontaktního zateplení vnějších stěn lepením a mechanickým kotvením polystyrénových desek do betonu a zdiva tl přes 120 do 160 mm</t>
  </si>
  <si>
    <t>Penetrační nátěr vnějších stěn nanášený ručně</t>
  </si>
  <si>
    <t>Vyrovnání podkladu vnějších stěn maltou vápenocementovou tl do 10 mm</t>
  </si>
  <si>
    <t>Montáž kontaktního zateplení vnějších stěn lepením a mechanickým kotvením polystyrénových desek do betonu a zdiva tl přes 160 do 200 mm</t>
  </si>
  <si>
    <t>Sklovláknité pletivo vnějších stěn vtlačené do tmelu</t>
  </si>
  <si>
    <t>Tenkovrstvá akrylátová mozaiková jemnozrnná omítka vnějších stěn</t>
  </si>
  <si>
    <t>Provedení povlakové krytiny střech do 10° termoplastickou fólií PVC rozvinutím a natažením v ploše vč. svaření spojů (dle PD)</t>
  </si>
  <si>
    <t>Kladení keramické dlažby 600x600 mm na rektifikační terče výšky do 30 mm</t>
  </si>
  <si>
    <t>Provedení povlakové krytiny střech do 10° za studena lakem penetračním nebo asfaltovým</t>
  </si>
  <si>
    <t>Provedení povlakové krytiny střech do 10° pásy NAIP přitavením v plné ploše</t>
  </si>
  <si>
    <t>Provedení povlakové krytiny střech do 10° podkladní textilní vrstvy</t>
  </si>
  <si>
    <t>Montáž izolace tepelné střech plochých lepené za studena nízkoexpanzní (PUR) pěnou, spádová vrstva</t>
  </si>
  <si>
    <t>Provedení povlak krytiny mechanicky kotvenou do betonu TI tl přes 200 do 240 mm vnitřní pole, budova v do 18 m</t>
  </si>
  <si>
    <t>Provedení povlakové krytiny střech přes 10° do 30° podkladní vrstvy pásy na sucho samolepící</t>
  </si>
  <si>
    <t>Montáž kontaktního zateplení vnějších podhledů lepením a mechanickým kotvením polystyrénových desek do betonu nebo zdiva tl přes 160 do 200 mm</t>
  </si>
  <si>
    <t>Penetrační nátěr vnějších podhledů nanášený ručně</t>
  </si>
  <si>
    <t>Vyrovnání podkladu vnějších podhledů maltou vápenocementovou tl do 10 mm</t>
  </si>
  <si>
    <t>Tenkovrstvá silikonová omítka zrnitost 1,0 mm vnějších podhledů</t>
  </si>
  <si>
    <t>Montáž kontaktního zateplení vnějších stěn lepením a mechanickým kotvením polystyrénových desek do betonu a zdiva tl přes 40 do 80 mm</t>
  </si>
  <si>
    <t>Montáž kontaktního zateplení vnějších podhledů lepením a mechanickým kotvením desek z fenolické pěny tl do 40 mm</t>
  </si>
  <si>
    <t>Montáž kontaktního zateplení vnějších stěn lepením a mechanickým kotvením desek z fenolické pěny tl do 40 mm</t>
  </si>
  <si>
    <t>Konstrukční a vyrovnávací vrstva pod klempířské prvky (atiky) z desek dřevoštěpkových tl 18 mm</t>
  </si>
  <si>
    <t>Montáž spádových klínů pro střechy rovné z řeziva průřezové pl do 120 cm2</t>
  </si>
  <si>
    <t>Okapový chodník z betonových dlaždic tl 60 mm do kameniva</t>
  </si>
  <si>
    <t>Okapový chodník ze štěrkopísku tl 150 mm s udusáním</t>
  </si>
  <si>
    <t>skl_SP05_pl</t>
  </si>
  <si>
    <t>skl_SP12_pl</t>
  </si>
  <si>
    <t>skl_SP13_pl</t>
  </si>
  <si>
    <t>skl_STR01_pl</t>
  </si>
  <si>
    <t>skl_STR03_obv</t>
  </si>
  <si>
    <t>skl_STR05_obv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</si>
</sst>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54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55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57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56</v>
      </c>
      <c r="AI60" s="43"/>
      <c r="AJ60" s="43"/>
      <c r="AK60" s="43"/>
      <c r="AL60" s="43"/>
      <c r="AM60" s="65" t="s">
        <v>57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58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59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56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57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56</v>
      </c>
      <c r="AI75" s="43"/>
      <c r="AJ75" s="43"/>
      <c r="AK75" s="43"/>
      <c r="AL75" s="43"/>
      <c r="AM75" s="65" t="s">
        <v>57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60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25MT037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Elpis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Židenice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15. 4. 2025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MŠ speciální, ZŠ speciální a PŠ Elpis Brno, p.o.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Pro budovy, s.r.o.</v>
      </c>
      <c r="AN89" s="72"/>
      <c r="AO89" s="72"/>
      <c r="AP89" s="72"/>
      <c r="AQ89" s="41"/>
      <c r="AR89" s="45"/>
      <c r="AS89" s="82" t="s">
        <v>61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62</v>
      </c>
      <c r="D92" s="95"/>
      <c r="E92" s="95"/>
      <c r="F92" s="95"/>
      <c r="G92" s="95"/>
      <c r="H92" s="96"/>
      <c r="I92" s="97" t="s">
        <v>63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64</v>
      </c>
      <c r="AH92" s="95"/>
      <c r="AI92" s="95"/>
      <c r="AJ92" s="95"/>
      <c r="AK92" s="95"/>
      <c r="AL92" s="95"/>
      <c r="AM92" s="95"/>
      <c r="AN92" s="97" t="s">
        <v>65</v>
      </c>
      <c r="AO92" s="95"/>
      <c r="AP92" s="99"/>
      <c r="AQ92" s="100" t="s">
        <v>66</v>
      </c>
      <c r="AR92" s="45"/>
      <c r="AS92" s="101" t="s">
        <v>67</v>
      </c>
      <c r="AT92" s="102" t="s">
        <v>68</v>
      </c>
      <c r="AU92" s="102" t="s">
        <v>69</v>
      </c>
      <c r="AV92" s="102" t="s">
        <v>70</v>
      </c>
      <c r="AW92" s="102" t="s">
        <v>71</v>
      </c>
      <c r="AX92" s="102" t="s">
        <v>72</v>
      </c>
      <c r="AY92" s="102" t="s">
        <v>73</v>
      </c>
      <c r="AZ92" s="102" t="s">
        <v>74</v>
      </c>
      <c r="BA92" s="102" t="s">
        <v>75</v>
      </c>
      <c r="BB92" s="102" t="s">
        <v>76</v>
      </c>
      <c r="BC92" s="102" t="s">
        <v>77</v>
      </c>
      <c r="BD92" s="103" t="s">
        <v>78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79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80</v>
      </c>
      <c r="BT94" s="118" t="s">
        <v>81</v>
      </c>
      <c r="BU94" s="119" t="s">
        <v>82</v>
      </c>
      <c r="BV94" s="118" t="s">
        <v>83</v>
      </c>
      <c r="BW94" s="118" t="s">
        <v>5</v>
      </c>
      <c r="BX94" s="118" t="s">
        <v>84</v>
      </c>
      <c r="CL94" s="118" t="s">
        <v>1</v>
      </c>
    </row>
    <row r="95" s="7" customFormat="1" ht="16.5" customHeight="1">
      <c r="A95" s="120" t="s">
        <v>85</v>
      </c>
      <c r="B95" s="121"/>
      <c r="C95" s="122"/>
      <c r="D95" s="123" t="s">
        <v>86</v>
      </c>
      <c r="E95" s="123"/>
      <c r="F95" s="123"/>
      <c r="G95" s="123"/>
      <c r="H95" s="123"/>
      <c r="I95" s="124"/>
      <c r="J95" s="123" t="s">
        <v>87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Bourané konstrukce'!J30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88</v>
      </c>
      <c r="AR95" s="127"/>
      <c r="AS95" s="128">
        <v>0</v>
      </c>
      <c r="AT95" s="129">
        <f>ROUND(SUM(AV95:AW95),2)</f>
        <v>0</v>
      </c>
      <c r="AU95" s="130">
        <f>'01 - Bourané konstrukce'!P125</f>
        <v>0</v>
      </c>
      <c r="AV95" s="129">
        <f>'01 - Bourané konstrukce'!J33</f>
        <v>0</v>
      </c>
      <c r="AW95" s="129">
        <f>'01 - Bourané konstrukce'!J34</f>
        <v>0</v>
      </c>
      <c r="AX95" s="129">
        <f>'01 - Bourané konstrukce'!J35</f>
        <v>0</v>
      </c>
      <c r="AY95" s="129">
        <f>'01 - Bourané konstrukce'!J36</f>
        <v>0</v>
      </c>
      <c r="AZ95" s="129">
        <f>'01 - Bourané konstrukce'!F33</f>
        <v>0</v>
      </c>
      <c r="BA95" s="129">
        <f>'01 - Bourané konstrukce'!F34</f>
        <v>0</v>
      </c>
      <c r="BB95" s="129">
        <f>'01 - Bourané konstrukce'!F35</f>
        <v>0</v>
      </c>
      <c r="BC95" s="129">
        <f>'01 - Bourané konstrukce'!F36</f>
        <v>0</v>
      </c>
      <c r="BD95" s="131">
        <f>'01 - Bourané konstrukce'!F37</f>
        <v>0</v>
      </c>
      <c r="BE95" s="7"/>
      <c r="BT95" s="132" t="s">
        <v>89</v>
      </c>
      <c r="BV95" s="132" t="s">
        <v>83</v>
      </c>
      <c r="BW95" s="132" t="s">
        <v>90</v>
      </c>
      <c r="BX95" s="132" t="s">
        <v>5</v>
      </c>
      <c r="CL95" s="132" t="s">
        <v>1</v>
      </c>
      <c r="CM95" s="132" t="s">
        <v>91</v>
      </c>
    </row>
    <row r="96" s="7" customFormat="1" ht="16.5" customHeight="1">
      <c r="A96" s="120" t="s">
        <v>85</v>
      </c>
      <c r="B96" s="121"/>
      <c r="C96" s="122"/>
      <c r="D96" s="123" t="s">
        <v>92</v>
      </c>
      <c r="E96" s="123"/>
      <c r="F96" s="123"/>
      <c r="G96" s="123"/>
      <c r="H96" s="123"/>
      <c r="I96" s="124"/>
      <c r="J96" s="123" t="s">
        <v>93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Nové konstrukce'!J30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88</v>
      </c>
      <c r="AR96" s="127"/>
      <c r="AS96" s="128">
        <v>0</v>
      </c>
      <c r="AT96" s="129">
        <f>ROUND(SUM(AV96:AW96),2)</f>
        <v>0</v>
      </c>
      <c r="AU96" s="130">
        <f>'02 - Nové konstrukce'!P129</f>
        <v>0</v>
      </c>
      <c r="AV96" s="129">
        <f>'02 - Nové konstrukce'!J33</f>
        <v>0</v>
      </c>
      <c r="AW96" s="129">
        <f>'02 - Nové konstrukce'!J34</f>
        <v>0</v>
      </c>
      <c r="AX96" s="129">
        <f>'02 - Nové konstrukce'!J35</f>
        <v>0</v>
      </c>
      <c r="AY96" s="129">
        <f>'02 - Nové konstrukce'!J36</f>
        <v>0</v>
      </c>
      <c r="AZ96" s="129">
        <f>'02 - Nové konstrukce'!F33</f>
        <v>0</v>
      </c>
      <c r="BA96" s="129">
        <f>'02 - Nové konstrukce'!F34</f>
        <v>0</v>
      </c>
      <c r="BB96" s="129">
        <f>'02 - Nové konstrukce'!F35</f>
        <v>0</v>
      </c>
      <c r="BC96" s="129">
        <f>'02 - Nové konstrukce'!F36</f>
        <v>0</v>
      </c>
      <c r="BD96" s="131">
        <f>'02 - Nové konstrukce'!F37</f>
        <v>0</v>
      </c>
      <c r="BE96" s="7"/>
      <c r="BT96" s="132" t="s">
        <v>89</v>
      </c>
      <c r="BV96" s="132" t="s">
        <v>83</v>
      </c>
      <c r="BW96" s="132" t="s">
        <v>94</v>
      </c>
      <c r="BX96" s="132" t="s">
        <v>5</v>
      </c>
      <c r="CL96" s="132" t="s">
        <v>1</v>
      </c>
      <c r="CM96" s="132" t="s">
        <v>91</v>
      </c>
    </row>
    <row r="97" s="7" customFormat="1" ht="16.5" customHeight="1">
      <c r="A97" s="120" t="s">
        <v>85</v>
      </c>
      <c r="B97" s="121"/>
      <c r="C97" s="122"/>
      <c r="D97" s="123" t="s">
        <v>95</v>
      </c>
      <c r="E97" s="123"/>
      <c r="F97" s="123"/>
      <c r="G97" s="123"/>
      <c r="H97" s="123"/>
      <c r="I97" s="124"/>
      <c r="J97" s="123" t="s">
        <v>96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Výrobky'!J30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88</v>
      </c>
      <c r="AR97" s="127"/>
      <c r="AS97" s="128">
        <v>0</v>
      </c>
      <c r="AT97" s="129">
        <f>ROUND(SUM(AV97:AW97),2)</f>
        <v>0</v>
      </c>
      <c r="AU97" s="130">
        <f>'03 - Výrobky'!P121</f>
        <v>0</v>
      </c>
      <c r="AV97" s="129">
        <f>'03 - Výrobky'!J33</f>
        <v>0</v>
      </c>
      <c r="AW97" s="129">
        <f>'03 - Výrobky'!J34</f>
        <v>0</v>
      </c>
      <c r="AX97" s="129">
        <f>'03 - Výrobky'!J35</f>
        <v>0</v>
      </c>
      <c r="AY97" s="129">
        <f>'03 - Výrobky'!J36</f>
        <v>0</v>
      </c>
      <c r="AZ97" s="129">
        <f>'03 - Výrobky'!F33</f>
        <v>0</v>
      </c>
      <c r="BA97" s="129">
        <f>'03 - Výrobky'!F34</f>
        <v>0</v>
      </c>
      <c r="BB97" s="129">
        <f>'03 - Výrobky'!F35</f>
        <v>0</v>
      </c>
      <c r="BC97" s="129">
        <f>'03 - Výrobky'!F36</f>
        <v>0</v>
      </c>
      <c r="BD97" s="131">
        <f>'03 - Výrobky'!F37</f>
        <v>0</v>
      </c>
      <c r="BE97" s="7"/>
      <c r="BT97" s="132" t="s">
        <v>89</v>
      </c>
      <c r="BV97" s="132" t="s">
        <v>83</v>
      </c>
      <c r="BW97" s="132" t="s">
        <v>97</v>
      </c>
      <c r="BX97" s="132" t="s">
        <v>5</v>
      </c>
      <c r="CL97" s="132" t="s">
        <v>1</v>
      </c>
      <c r="CM97" s="132" t="s">
        <v>91</v>
      </c>
    </row>
    <row r="98" s="7" customFormat="1" ht="16.5" customHeight="1">
      <c r="A98" s="120" t="s">
        <v>85</v>
      </c>
      <c r="B98" s="121"/>
      <c r="C98" s="122"/>
      <c r="D98" s="123" t="s">
        <v>98</v>
      </c>
      <c r="E98" s="123"/>
      <c r="F98" s="123"/>
      <c r="G98" s="123"/>
      <c r="H98" s="123"/>
      <c r="I98" s="124"/>
      <c r="J98" s="123" t="s">
        <v>99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'04 - VRN'!J30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88</v>
      </c>
      <c r="AR98" s="127"/>
      <c r="AS98" s="133">
        <v>0</v>
      </c>
      <c r="AT98" s="134">
        <f>ROUND(SUM(AV98:AW98),2)</f>
        <v>0</v>
      </c>
      <c r="AU98" s="135">
        <f>'04 - VRN'!P117</f>
        <v>0</v>
      </c>
      <c r="AV98" s="134">
        <f>'04 - VRN'!J33</f>
        <v>0</v>
      </c>
      <c r="AW98" s="134">
        <f>'04 - VRN'!J34</f>
        <v>0</v>
      </c>
      <c r="AX98" s="134">
        <f>'04 - VRN'!J35</f>
        <v>0</v>
      </c>
      <c r="AY98" s="134">
        <f>'04 - VRN'!J36</f>
        <v>0</v>
      </c>
      <c r="AZ98" s="134">
        <f>'04 - VRN'!F33</f>
        <v>0</v>
      </c>
      <c r="BA98" s="134">
        <f>'04 - VRN'!F34</f>
        <v>0</v>
      </c>
      <c r="BB98" s="134">
        <f>'04 - VRN'!F35</f>
        <v>0</v>
      </c>
      <c r="BC98" s="134">
        <f>'04 - VRN'!F36</f>
        <v>0</v>
      </c>
      <c r="BD98" s="136">
        <f>'04 - VRN'!F37</f>
        <v>0</v>
      </c>
      <c r="BE98" s="7"/>
      <c r="BT98" s="132" t="s">
        <v>89</v>
      </c>
      <c r="BV98" s="132" t="s">
        <v>83</v>
      </c>
      <c r="BW98" s="132" t="s">
        <v>100</v>
      </c>
      <c r="BX98" s="132" t="s">
        <v>5</v>
      </c>
      <c r="CL98" s="132" t="s">
        <v>1</v>
      </c>
      <c r="CM98" s="132" t="s">
        <v>91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+hTGkwNjRwzQQTLwCm8P5NxqZJJApBa11bMpyTjr1yrkLE5zn24YeC8DBAJa0Se3Fl6n0JVPQzLcyqUICb55Tw==" hashValue="Ao1VqAZporGulgukyGTMsIFihpnQOMrltvishyF5Z7EnDUekwGK6W3Nl+N1CKlzzHfRnljZf1K+rSl/tL6bFuQ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Bourané konstrukce'!C2" display="/"/>
    <hyperlink ref="A96" location="'02 - Nové konstrukce'!C2" display="/"/>
    <hyperlink ref="A97" location="'03 - Výrobky'!C2" display="/"/>
    <hyperlink ref="A98" location="'0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  <c r="AZ2" s="137" t="s">
        <v>101</v>
      </c>
      <c r="BA2" s="137" t="s">
        <v>1</v>
      </c>
      <c r="BB2" s="137" t="s">
        <v>1</v>
      </c>
      <c r="BC2" s="137" t="s">
        <v>102</v>
      </c>
      <c r="BD2" s="137" t="s">
        <v>91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91</v>
      </c>
      <c r="AZ3" s="137" t="s">
        <v>103</v>
      </c>
      <c r="BA3" s="137" t="s">
        <v>103</v>
      </c>
      <c r="BB3" s="137" t="s">
        <v>1</v>
      </c>
      <c r="BC3" s="137" t="s">
        <v>104</v>
      </c>
      <c r="BD3" s="137" t="s">
        <v>105</v>
      </c>
    </row>
    <row r="4" s="1" customFormat="1" ht="24.96" customHeight="1">
      <c r="B4" s="21"/>
      <c r="D4" s="140" t="s">
        <v>106</v>
      </c>
      <c r="L4" s="21"/>
      <c r="M4" s="141" t="s">
        <v>10</v>
      </c>
      <c r="AT4" s="18" t="s">
        <v>4</v>
      </c>
      <c r="AZ4" s="137" t="s">
        <v>107</v>
      </c>
      <c r="BA4" s="137" t="s">
        <v>107</v>
      </c>
      <c r="BB4" s="137" t="s">
        <v>1</v>
      </c>
      <c r="BC4" s="137" t="s">
        <v>108</v>
      </c>
      <c r="BD4" s="137" t="s">
        <v>105</v>
      </c>
    </row>
    <row r="5" s="1" customFormat="1" ht="6.96" customHeight="1">
      <c r="B5" s="21"/>
      <c r="L5" s="21"/>
      <c r="AZ5" s="137" t="s">
        <v>109</v>
      </c>
      <c r="BA5" s="137" t="s">
        <v>109</v>
      </c>
      <c r="BB5" s="137" t="s">
        <v>1</v>
      </c>
      <c r="BC5" s="137" t="s">
        <v>110</v>
      </c>
      <c r="BD5" s="137" t="s">
        <v>105</v>
      </c>
    </row>
    <row r="6" s="1" customFormat="1" ht="12" customHeight="1">
      <c r="B6" s="21"/>
      <c r="D6" s="142" t="s">
        <v>16</v>
      </c>
      <c r="L6" s="21"/>
      <c r="AZ6" s="137" t="s">
        <v>111</v>
      </c>
      <c r="BA6" s="137" t="s">
        <v>111</v>
      </c>
      <c r="BB6" s="137" t="s">
        <v>1</v>
      </c>
      <c r="BC6" s="137" t="s">
        <v>112</v>
      </c>
      <c r="BD6" s="137" t="s">
        <v>105</v>
      </c>
    </row>
    <row r="7" s="1" customFormat="1" ht="16.5" customHeight="1">
      <c r="B7" s="21"/>
      <c r="E7" s="143" t="str">
        <f>'Rekapitulace stavby'!K6</f>
        <v>Elpis</v>
      </c>
      <c r="F7" s="142"/>
      <c r="G7" s="142"/>
      <c r="H7" s="142"/>
      <c r="L7" s="21"/>
      <c r="AZ7" s="137" t="s">
        <v>113</v>
      </c>
      <c r="BA7" s="137" t="s">
        <v>113</v>
      </c>
      <c r="BB7" s="137" t="s">
        <v>1</v>
      </c>
      <c r="BC7" s="137" t="s">
        <v>114</v>
      </c>
      <c r="BD7" s="137" t="s">
        <v>105</v>
      </c>
    </row>
    <row r="8" s="2" customFormat="1" ht="12" customHeight="1">
      <c r="A8" s="39"/>
      <c r="B8" s="45"/>
      <c r="C8" s="39"/>
      <c r="D8" s="142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116</v>
      </c>
      <c r="BA8" s="137" t="s">
        <v>116</v>
      </c>
      <c r="BB8" s="137" t="s">
        <v>1</v>
      </c>
      <c r="BC8" s="137" t="s">
        <v>117</v>
      </c>
      <c r="BD8" s="137" t="s">
        <v>105</v>
      </c>
    </row>
    <row r="9" s="2" customFormat="1" ht="16.5" customHeight="1">
      <c r="A9" s="39"/>
      <c r="B9" s="45"/>
      <c r="C9" s="39"/>
      <c r="D9" s="39"/>
      <c r="E9" s="144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119</v>
      </c>
      <c r="BA9" s="137" t="s">
        <v>119</v>
      </c>
      <c r="BB9" s="137" t="s">
        <v>1</v>
      </c>
      <c r="BC9" s="137" t="s">
        <v>120</v>
      </c>
      <c r="BD9" s="137" t="s">
        <v>105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121</v>
      </c>
      <c r="BA10" s="137" t="s">
        <v>121</v>
      </c>
      <c r="BB10" s="137" t="s">
        <v>1</v>
      </c>
      <c r="BC10" s="137" t="s">
        <v>122</v>
      </c>
      <c r="BD10" s="137" t="s">
        <v>105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123</v>
      </c>
      <c r="BA11" s="137" t="s">
        <v>123</v>
      </c>
      <c r="BB11" s="137" t="s">
        <v>1</v>
      </c>
      <c r="BC11" s="137" t="s">
        <v>124</v>
      </c>
      <c r="BD11" s="137" t="s">
        <v>105</v>
      </c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15. 4. 2025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125</v>
      </c>
      <c r="BA12" s="137" t="s">
        <v>125</v>
      </c>
      <c r="BB12" s="137" t="s">
        <v>1</v>
      </c>
      <c r="BC12" s="137" t="s">
        <v>126</v>
      </c>
      <c r="BD12" s="137" t="s">
        <v>105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47"/>
      <c r="B27" s="148"/>
      <c r="C27" s="147"/>
      <c r="D27" s="147"/>
      <c r="E27" s="149" t="s">
        <v>40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41</v>
      </c>
      <c r="E30" s="39"/>
      <c r="F30" s="39"/>
      <c r="G30" s="39"/>
      <c r="H30" s="39"/>
      <c r="I30" s="39"/>
      <c r="J30" s="153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43</v>
      </c>
      <c r="G32" s="39"/>
      <c r="H32" s="39"/>
      <c r="I32" s="154" t="s">
        <v>42</v>
      </c>
      <c r="J32" s="154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45</v>
      </c>
      <c r="E33" s="142" t="s">
        <v>46</v>
      </c>
      <c r="F33" s="156">
        <f>ROUND((SUM(BE125:BE227)),  2)</f>
        <v>0</v>
      </c>
      <c r="G33" s="39"/>
      <c r="H33" s="39"/>
      <c r="I33" s="157">
        <v>0.20999999999999999</v>
      </c>
      <c r="J33" s="156">
        <f>ROUND(((SUM(BE125:BE227))*I33),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47</v>
      </c>
      <c r="F34" s="156">
        <f>ROUND((SUM(BF125:BF227)),  2)</f>
        <v>0</v>
      </c>
      <c r="G34" s="39"/>
      <c r="H34" s="39"/>
      <c r="I34" s="157">
        <v>0.12</v>
      </c>
      <c r="J34" s="156">
        <f>ROUND(((SUM(BF125:BF227))*I34),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48</v>
      </c>
      <c r="F35" s="156">
        <f>ROUND((SUM(BG125:BG227)),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49</v>
      </c>
      <c r="F36" s="156">
        <f>ROUND((SUM(BH125:BH227)),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50</v>
      </c>
      <c r="F37" s="156">
        <f>ROUND((SUM(BI125:BI227)),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51</v>
      </c>
      <c r="E39" s="160"/>
      <c r="F39" s="160"/>
      <c r="G39" s="161" t="s">
        <v>52</v>
      </c>
      <c r="H39" s="162" t="s">
        <v>53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54</v>
      </c>
      <c r="E50" s="166"/>
      <c r="F50" s="166"/>
      <c r="G50" s="165" t="s">
        <v>55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56</v>
      </c>
      <c r="E61" s="168"/>
      <c r="F61" s="169" t="s">
        <v>57</v>
      </c>
      <c r="G61" s="167" t="s">
        <v>56</v>
      </c>
      <c r="H61" s="168"/>
      <c r="I61" s="168"/>
      <c r="J61" s="170" t="s">
        <v>57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58</v>
      </c>
      <c r="E65" s="171"/>
      <c r="F65" s="171"/>
      <c r="G65" s="165" t="s">
        <v>59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56</v>
      </c>
      <c r="E76" s="168"/>
      <c r="F76" s="169" t="s">
        <v>57</v>
      </c>
      <c r="G76" s="167" t="s">
        <v>56</v>
      </c>
      <c r="H76" s="168"/>
      <c r="I76" s="168"/>
      <c r="J76" s="170" t="s">
        <v>57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Elpis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Bourané konstrukce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Židenice</v>
      </c>
      <c r="G89" s="41"/>
      <c r="H89" s="41"/>
      <c r="I89" s="33" t="s">
        <v>22</v>
      </c>
      <c r="J89" s="80" t="str">
        <f>IF(J12="","",J12)</f>
        <v>15. 4. 2025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MŠ speciální, ZŠ speciální a PŠ Elpis Brno, p.o.</v>
      </c>
      <c r="G91" s="41"/>
      <c r="H91" s="41"/>
      <c r="I91" s="33" t="s">
        <v>32</v>
      </c>
      <c r="J91" s="37" t="str">
        <f>E21</f>
        <v>Pro budovy,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128</v>
      </c>
      <c r="D94" s="178"/>
      <c r="E94" s="178"/>
      <c r="F94" s="178"/>
      <c r="G94" s="178"/>
      <c r="H94" s="178"/>
      <c r="I94" s="178"/>
      <c r="J94" s="179" t="s">
        <v>129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130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1"/>
      <c r="C97" s="182"/>
      <c r="D97" s="183" t="s">
        <v>132</v>
      </c>
      <c r="E97" s="184"/>
      <c r="F97" s="184"/>
      <c r="G97" s="184"/>
      <c r="H97" s="184"/>
      <c r="I97" s="184"/>
      <c r="J97" s="185">
        <f>J126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133</v>
      </c>
      <c r="E98" s="190"/>
      <c r="F98" s="190"/>
      <c r="G98" s="190"/>
      <c r="H98" s="190"/>
      <c r="I98" s="190"/>
      <c r="J98" s="191">
        <f>J127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134</v>
      </c>
      <c r="E99" s="190"/>
      <c r="F99" s="190"/>
      <c r="G99" s="190"/>
      <c r="H99" s="190"/>
      <c r="I99" s="190"/>
      <c r="J99" s="191">
        <f>J135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135</v>
      </c>
      <c r="E100" s="190"/>
      <c r="F100" s="190"/>
      <c r="G100" s="190"/>
      <c r="H100" s="190"/>
      <c r="I100" s="190"/>
      <c r="J100" s="191">
        <f>J200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1"/>
      <c r="C101" s="182"/>
      <c r="D101" s="183" t="s">
        <v>136</v>
      </c>
      <c r="E101" s="184"/>
      <c r="F101" s="184"/>
      <c r="G101" s="184"/>
      <c r="H101" s="184"/>
      <c r="I101" s="184"/>
      <c r="J101" s="185">
        <f>J207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7"/>
      <c r="C102" s="188"/>
      <c r="D102" s="189" t="s">
        <v>137</v>
      </c>
      <c r="E102" s="190"/>
      <c r="F102" s="190"/>
      <c r="G102" s="190"/>
      <c r="H102" s="190"/>
      <c r="I102" s="190"/>
      <c r="J102" s="191">
        <f>J208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138</v>
      </c>
      <c r="E103" s="190"/>
      <c r="F103" s="190"/>
      <c r="G103" s="190"/>
      <c r="H103" s="190"/>
      <c r="I103" s="190"/>
      <c r="J103" s="191">
        <f>J214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139</v>
      </c>
      <c r="E104" s="190"/>
      <c r="F104" s="190"/>
      <c r="G104" s="190"/>
      <c r="H104" s="190"/>
      <c r="I104" s="190"/>
      <c r="J104" s="191">
        <f>J220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140</v>
      </c>
      <c r="E105" s="190"/>
      <c r="F105" s="190"/>
      <c r="G105" s="190"/>
      <c r="H105" s="190"/>
      <c r="I105" s="190"/>
      <c r="J105" s="191">
        <f>J222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141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6" t="str">
        <f>E7</f>
        <v>Elpis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01 - Bourané konstrukce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Židenice</v>
      </c>
      <c r="G119" s="41"/>
      <c r="H119" s="41"/>
      <c r="I119" s="33" t="s">
        <v>22</v>
      </c>
      <c r="J119" s="80" t="str">
        <f>IF(J12="","",J12)</f>
        <v>15. 4. 2025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MŠ speciální, ZŠ speciální a PŠ Elpis Brno, p.o.</v>
      </c>
      <c r="G121" s="41"/>
      <c r="H121" s="41"/>
      <c r="I121" s="33" t="s">
        <v>32</v>
      </c>
      <c r="J121" s="37" t="str">
        <f>E21</f>
        <v>Pro budovy,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IF(E18="","",E18)</f>
        <v>Vyplň údaj</v>
      </c>
      <c r="G122" s="41"/>
      <c r="H122" s="41"/>
      <c r="I122" s="33" t="s">
        <v>37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3"/>
      <c r="B124" s="194"/>
      <c r="C124" s="195" t="s">
        <v>142</v>
      </c>
      <c r="D124" s="196" t="s">
        <v>66</v>
      </c>
      <c r="E124" s="196" t="s">
        <v>62</v>
      </c>
      <c r="F124" s="196" t="s">
        <v>63</v>
      </c>
      <c r="G124" s="196" t="s">
        <v>143</v>
      </c>
      <c r="H124" s="196" t="s">
        <v>144</v>
      </c>
      <c r="I124" s="196" t="s">
        <v>145</v>
      </c>
      <c r="J124" s="196" t="s">
        <v>129</v>
      </c>
      <c r="K124" s="197" t="s">
        <v>146</v>
      </c>
      <c r="L124" s="198"/>
      <c r="M124" s="101" t="s">
        <v>1</v>
      </c>
      <c r="N124" s="102" t="s">
        <v>45</v>
      </c>
      <c r="O124" s="102" t="s">
        <v>147</v>
      </c>
      <c r="P124" s="102" t="s">
        <v>148</v>
      </c>
      <c r="Q124" s="102" t="s">
        <v>149</v>
      </c>
      <c r="R124" s="102" t="s">
        <v>150</v>
      </c>
      <c r="S124" s="102" t="s">
        <v>151</v>
      </c>
      <c r="T124" s="103" t="s">
        <v>152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9"/>
      <c r="B125" s="40"/>
      <c r="C125" s="108" t="s">
        <v>153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P126+P207</f>
        <v>0</v>
      </c>
      <c r="Q125" s="105"/>
      <c r="R125" s="201">
        <f>R126+R207</f>
        <v>0</v>
      </c>
      <c r="S125" s="105"/>
      <c r="T125" s="202">
        <f>T126+T207</f>
        <v>77.869589699999992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80</v>
      </c>
      <c r="AU125" s="18" t="s">
        <v>131</v>
      </c>
      <c r="BK125" s="203">
        <f>BK126+BK207</f>
        <v>0</v>
      </c>
    </row>
    <row r="126" s="12" customFormat="1" ht="25.92" customHeight="1">
      <c r="A126" s="12"/>
      <c r="B126" s="204"/>
      <c r="C126" s="205"/>
      <c r="D126" s="206" t="s">
        <v>80</v>
      </c>
      <c r="E126" s="207" t="s">
        <v>154</v>
      </c>
      <c r="F126" s="207" t="s">
        <v>155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P127+P135+P200</f>
        <v>0</v>
      </c>
      <c r="Q126" s="212"/>
      <c r="R126" s="213">
        <f>R127+R135+R200</f>
        <v>0</v>
      </c>
      <c r="S126" s="212"/>
      <c r="T126" s="214">
        <f>T127+T135+T200</f>
        <v>69.590351999999996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89</v>
      </c>
      <c r="AT126" s="216" t="s">
        <v>80</v>
      </c>
      <c r="AU126" s="216" t="s">
        <v>81</v>
      </c>
      <c r="AY126" s="215" t="s">
        <v>156</v>
      </c>
      <c r="BK126" s="217">
        <f>BK127+BK135+BK200</f>
        <v>0</v>
      </c>
    </row>
    <row r="127" s="12" customFormat="1" ht="22.8" customHeight="1">
      <c r="A127" s="12"/>
      <c r="B127" s="204"/>
      <c r="C127" s="205"/>
      <c r="D127" s="206" t="s">
        <v>80</v>
      </c>
      <c r="E127" s="218" t="s">
        <v>89</v>
      </c>
      <c r="F127" s="218" t="s">
        <v>157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SUM(P128:P134)</f>
        <v>0</v>
      </c>
      <c r="Q127" s="212"/>
      <c r="R127" s="213">
        <f>SUM(R128:R134)</f>
        <v>0</v>
      </c>
      <c r="S127" s="212"/>
      <c r="T127" s="214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89</v>
      </c>
      <c r="AT127" s="216" t="s">
        <v>80</v>
      </c>
      <c r="AU127" s="216" t="s">
        <v>89</v>
      </c>
      <c r="AY127" s="215" t="s">
        <v>156</v>
      </c>
      <c r="BK127" s="217">
        <f>SUM(BK128:BK134)</f>
        <v>0</v>
      </c>
    </row>
    <row r="128" s="2" customFormat="1" ht="33" customHeight="1">
      <c r="A128" s="39"/>
      <c r="B128" s="40"/>
      <c r="C128" s="220" t="s">
        <v>89</v>
      </c>
      <c r="D128" s="220" t="s">
        <v>158</v>
      </c>
      <c r="E128" s="221" t="s">
        <v>159</v>
      </c>
      <c r="F128" s="222" t="s">
        <v>160</v>
      </c>
      <c r="G128" s="223" t="s">
        <v>161</v>
      </c>
      <c r="H128" s="224">
        <v>12.369</v>
      </c>
      <c r="I128" s="225"/>
      <c r="J128" s="226">
        <f>ROUND(I128*H128,2)</f>
        <v>0</v>
      </c>
      <c r="K128" s="222" t="s">
        <v>162</v>
      </c>
      <c r="L128" s="45"/>
      <c r="M128" s="227" t="s">
        <v>1</v>
      </c>
      <c r="N128" s="228" t="s">
        <v>46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163</v>
      </c>
      <c r="AT128" s="231" t="s">
        <v>158</v>
      </c>
      <c r="AU128" s="231" t="s">
        <v>91</v>
      </c>
      <c r="AY128" s="18" t="s">
        <v>156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89</v>
      </c>
      <c r="BK128" s="232">
        <f>ROUND(I128*H128,2)</f>
        <v>0</v>
      </c>
      <c r="BL128" s="18" t="s">
        <v>163</v>
      </c>
      <c r="BM128" s="231" t="s">
        <v>164</v>
      </c>
    </row>
    <row r="129" s="13" customFormat="1">
      <c r="A129" s="13"/>
      <c r="B129" s="233"/>
      <c r="C129" s="234"/>
      <c r="D129" s="235" t="s">
        <v>165</v>
      </c>
      <c r="E129" s="236" t="s">
        <v>1</v>
      </c>
      <c r="F129" s="237" t="s">
        <v>166</v>
      </c>
      <c r="G129" s="234"/>
      <c r="H129" s="236" t="s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165</v>
      </c>
      <c r="AU129" s="243" t="s">
        <v>91</v>
      </c>
      <c r="AV129" s="13" t="s">
        <v>89</v>
      </c>
      <c r="AW129" s="13" t="s">
        <v>36</v>
      </c>
      <c r="AX129" s="13" t="s">
        <v>81</v>
      </c>
      <c r="AY129" s="243" t="s">
        <v>156</v>
      </c>
    </row>
    <row r="130" s="13" customFormat="1">
      <c r="A130" s="13"/>
      <c r="B130" s="233"/>
      <c r="C130" s="234"/>
      <c r="D130" s="235" t="s">
        <v>165</v>
      </c>
      <c r="E130" s="236" t="s">
        <v>1</v>
      </c>
      <c r="F130" s="237" t="s">
        <v>167</v>
      </c>
      <c r="G130" s="234"/>
      <c r="H130" s="236" t="s">
        <v>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165</v>
      </c>
      <c r="AU130" s="243" t="s">
        <v>91</v>
      </c>
      <c r="AV130" s="13" t="s">
        <v>89</v>
      </c>
      <c r="AW130" s="13" t="s">
        <v>36</v>
      </c>
      <c r="AX130" s="13" t="s">
        <v>81</v>
      </c>
      <c r="AY130" s="243" t="s">
        <v>156</v>
      </c>
    </row>
    <row r="131" s="14" customFormat="1">
      <c r="A131" s="14"/>
      <c r="B131" s="244"/>
      <c r="C131" s="245"/>
      <c r="D131" s="235" t="s">
        <v>165</v>
      </c>
      <c r="E131" s="246" t="s">
        <v>1</v>
      </c>
      <c r="F131" s="247" t="s">
        <v>168</v>
      </c>
      <c r="G131" s="245"/>
      <c r="H131" s="248">
        <v>0.23000000000000001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165</v>
      </c>
      <c r="AU131" s="254" t="s">
        <v>91</v>
      </c>
      <c r="AV131" s="14" t="s">
        <v>91</v>
      </c>
      <c r="AW131" s="14" t="s">
        <v>36</v>
      </c>
      <c r="AX131" s="14" t="s">
        <v>81</v>
      </c>
      <c r="AY131" s="254" t="s">
        <v>156</v>
      </c>
    </row>
    <row r="132" s="13" customFormat="1">
      <c r="A132" s="13"/>
      <c r="B132" s="233"/>
      <c r="C132" s="234"/>
      <c r="D132" s="235" t="s">
        <v>165</v>
      </c>
      <c r="E132" s="236" t="s">
        <v>1</v>
      </c>
      <c r="F132" s="237" t="s">
        <v>169</v>
      </c>
      <c r="G132" s="234"/>
      <c r="H132" s="236" t="s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165</v>
      </c>
      <c r="AU132" s="243" t="s">
        <v>91</v>
      </c>
      <c r="AV132" s="13" t="s">
        <v>89</v>
      </c>
      <c r="AW132" s="13" t="s">
        <v>36</v>
      </c>
      <c r="AX132" s="13" t="s">
        <v>81</v>
      </c>
      <c r="AY132" s="243" t="s">
        <v>156</v>
      </c>
    </row>
    <row r="133" s="14" customFormat="1">
      <c r="A133" s="14"/>
      <c r="B133" s="244"/>
      <c r="C133" s="245"/>
      <c r="D133" s="235" t="s">
        <v>165</v>
      </c>
      <c r="E133" s="246" t="s">
        <v>1</v>
      </c>
      <c r="F133" s="247" t="s">
        <v>170</v>
      </c>
      <c r="G133" s="245"/>
      <c r="H133" s="248">
        <v>12.138999999999999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165</v>
      </c>
      <c r="AU133" s="254" t="s">
        <v>91</v>
      </c>
      <c r="AV133" s="14" t="s">
        <v>91</v>
      </c>
      <c r="AW133" s="14" t="s">
        <v>36</v>
      </c>
      <c r="AX133" s="14" t="s">
        <v>81</v>
      </c>
      <c r="AY133" s="254" t="s">
        <v>156</v>
      </c>
    </row>
    <row r="134" s="15" customFormat="1">
      <c r="A134" s="15"/>
      <c r="B134" s="255"/>
      <c r="C134" s="256"/>
      <c r="D134" s="235" t="s">
        <v>165</v>
      </c>
      <c r="E134" s="257" t="s">
        <v>1</v>
      </c>
      <c r="F134" s="258" t="s">
        <v>171</v>
      </c>
      <c r="G134" s="256"/>
      <c r="H134" s="259">
        <v>12.369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165</v>
      </c>
      <c r="AU134" s="265" t="s">
        <v>91</v>
      </c>
      <c r="AV134" s="15" t="s">
        <v>163</v>
      </c>
      <c r="AW134" s="15" t="s">
        <v>36</v>
      </c>
      <c r="AX134" s="15" t="s">
        <v>89</v>
      </c>
      <c r="AY134" s="265" t="s">
        <v>156</v>
      </c>
    </row>
    <row r="135" s="12" customFormat="1" ht="22.8" customHeight="1">
      <c r="A135" s="12"/>
      <c r="B135" s="204"/>
      <c r="C135" s="205"/>
      <c r="D135" s="206" t="s">
        <v>80</v>
      </c>
      <c r="E135" s="218" t="s">
        <v>172</v>
      </c>
      <c r="F135" s="218" t="s">
        <v>173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SUM(P136:P199)</f>
        <v>0</v>
      </c>
      <c r="Q135" s="212"/>
      <c r="R135" s="213">
        <f>SUM(R136:R199)</f>
        <v>0</v>
      </c>
      <c r="S135" s="212"/>
      <c r="T135" s="214">
        <f>SUM(T136:T199)</f>
        <v>69.590351999999996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89</v>
      </c>
      <c r="AT135" s="216" t="s">
        <v>80</v>
      </c>
      <c r="AU135" s="216" t="s">
        <v>89</v>
      </c>
      <c r="AY135" s="215" t="s">
        <v>156</v>
      </c>
      <c r="BK135" s="217">
        <f>SUM(BK136:BK199)</f>
        <v>0</v>
      </c>
    </row>
    <row r="136" s="2" customFormat="1" ht="24.15" customHeight="1">
      <c r="A136" s="39"/>
      <c r="B136" s="40"/>
      <c r="C136" s="220" t="s">
        <v>91</v>
      </c>
      <c r="D136" s="220" t="s">
        <v>158</v>
      </c>
      <c r="E136" s="221" t="s">
        <v>174</v>
      </c>
      <c r="F136" s="222" t="s">
        <v>175</v>
      </c>
      <c r="G136" s="223" t="s">
        <v>161</v>
      </c>
      <c r="H136" s="224">
        <v>9.0809999999999995</v>
      </c>
      <c r="I136" s="225"/>
      <c r="J136" s="226">
        <f>ROUND(I136*H136,2)</f>
        <v>0</v>
      </c>
      <c r="K136" s="222" t="s">
        <v>162</v>
      </c>
      <c r="L136" s="45"/>
      <c r="M136" s="227" t="s">
        <v>1</v>
      </c>
      <c r="N136" s="228" t="s">
        <v>46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2.2000000000000002</v>
      </c>
      <c r="T136" s="230">
        <f>S136*H136</f>
        <v>19.978200000000001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163</v>
      </c>
      <c r="AT136" s="231" t="s">
        <v>158</v>
      </c>
      <c r="AU136" s="231" t="s">
        <v>91</v>
      </c>
      <c r="AY136" s="18" t="s">
        <v>156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89</v>
      </c>
      <c r="BK136" s="232">
        <f>ROUND(I136*H136,2)</f>
        <v>0</v>
      </c>
      <c r="BL136" s="18" t="s">
        <v>163</v>
      </c>
      <c r="BM136" s="231" t="s">
        <v>176</v>
      </c>
    </row>
    <row r="137" s="13" customFormat="1">
      <c r="A137" s="13"/>
      <c r="B137" s="233"/>
      <c r="C137" s="234"/>
      <c r="D137" s="235" t="s">
        <v>165</v>
      </c>
      <c r="E137" s="236" t="s">
        <v>1</v>
      </c>
      <c r="F137" s="237" t="s">
        <v>177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165</v>
      </c>
      <c r="AU137" s="243" t="s">
        <v>91</v>
      </c>
      <c r="AV137" s="13" t="s">
        <v>89</v>
      </c>
      <c r="AW137" s="13" t="s">
        <v>36</v>
      </c>
      <c r="AX137" s="13" t="s">
        <v>81</v>
      </c>
      <c r="AY137" s="243" t="s">
        <v>156</v>
      </c>
    </row>
    <row r="138" s="13" customFormat="1">
      <c r="A138" s="13"/>
      <c r="B138" s="233"/>
      <c r="C138" s="234"/>
      <c r="D138" s="235" t="s">
        <v>165</v>
      </c>
      <c r="E138" s="236" t="s">
        <v>1</v>
      </c>
      <c r="F138" s="237" t="s">
        <v>178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165</v>
      </c>
      <c r="AU138" s="243" t="s">
        <v>91</v>
      </c>
      <c r="AV138" s="13" t="s">
        <v>89</v>
      </c>
      <c r="AW138" s="13" t="s">
        <v>36</v>
      </c>
      <c r="AX138" s="13" t="s">
        <v>81</v>
      </c>
      <c r="AY138" s="243" t="s">
        <v>156</v>
      </c>
    </row>
    <row r="139" s="14" customFormat="1">
      <c r="A139" s="14"/>
      <c r="B139" s="244"/>
      <c r="C139" s="245"/>
      <c r="D139" s="235" t="s">
        <v>165</v>
      </c>
      <c r="E139" s="246" t="s">
        <v>1</v>
      </c>
      <c r="F139" s="247" t="s">
        <v>179</v>
      </c>
      <c r="G139" s="245"/>
      <c r="H139" s="248">
        <v>8.0310000000000006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165</v>
      </c>
      <c r="AU139" s="254" t="s">
        <v>91</v>
      </c>
      <c r="AV139" s="14" t="s">
        <v>91</v>
      </c>
      <c r="AW139" s="14" t="s">
        <v>36</v>
      </c>
      <c r="AX139" s="14" t="s">
        <v>81</v>
      </c>
      <c r="AY139" s="254" t="s">
        <v>156</v>
      </c>
    </row>
    <row r="140" s="13" customFormat="1">
      <c r="A140" s="13"/>
      <c r="B140" s="233"/>
      <c r="C140" s="234"/>
      <c r="D140" s="235" t="s">
        <v>165</v>
      </c>
      <c r="E140" s="236" t="s">
        <v>1</v>
      </c>
      <c r="F140" s="237" t="s">
        <v>180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165</v>
      </c>
      <c r="AU140" s="243" t="s">
        <v>91</v>
      </c>
      <c r="AV140" s="13" t="s">
        <v>89</v>
      </c>
      <c r="AW140" s="13" t="s">
        <v>36</v>
      </c>
      <c r="AX140" s="13" t="s">
        <v>81</v>
      </c>
      <c r="AY140" s="243" t="s">
        <v>156</v>
      </c>
    </row>
    <row r="141" s="13" customFormat="1">
      <c r="A141" s="13"/>
      <c r="B141" s="233"/>
      <c r="C141" s="234"/>
      <c r="D141" s="235" t="s">
        <v>165</v>
      </c>
      <c r="E141" s="236" t="s">
        <v>1</v>
      </c>
      <c r="F141" s="237" t="s">
        <v>181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165</v>
      </c>
      <c r="AU141" s="243" t="s">
        <v>91</v>
      </c>
      <c r="AV141" s="13" t="s">
        <v>89</v>
      </c>
      <c r="AW141" s="13" t="s">
        <v>36</v>
      </c>
      <c r="AX141" s="13" t="s">
        <v>81</v>
      </c>
      <c r="AY141" s="243" t="s">
        <v>156</v>
      </c>
    </row>
    <row r="142" s="14" customFormat="1">
      <c r="A142" s="14"/>
      <c r="B142" s="244"/>
      <c r="C142" s="245"/>
      <c r="D142" s="235" t="s">
        <v>165</v>
      </c>
      <c r="E142" s="246" t="s">
        <v>1</v>
      </c>
      <c r="F142" s="247" t="s">
        <v>182</v>
      </c>
      <c r="G142" s="245"/>
      <c r="H142" s="248">
        <v>1.05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165</v>
      </c>
      <c r="AU142" s="254" t="s">
        <v>91</v>
      </c>
      <c r="AV142" s="14" t="s">
        <v>91</v>
      </c>
      <c r="AW142" s="14" t="s">
        <v>36</v>
      </c>
      <c r="AX142" s="14" t="s">
        <v>81</v>
      </c>
      <c r="AY142" s="254" t="s">
        <v>156</v>
      </c>
    </row>
    <row r="143" s="15" customFormat="1">
      <c r="A143" s="15"/>
      <c r="B143" s="255"/>
      <c r="C143" s="256"/>
      <c r="D143" s="235" t="s">
        <v>165</v>
      </c>
      <c r="E143" s="257" t="s">
        <v>1</v>
      </c>
      <c r="F143" s="258" t="s">
        <v>171</v>
      </c>
      <c r="G143" s="256"/>
      <c r="H143" s="259">
        <v>9.0809999999999995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5" t="s">
        <v>165</v>
      </c>
      <c r="AU143" s="265" t="s">
        <v>91</v>
      </c>
      <c r="AV143" s="15" t="s">
        <v>163</v>
      </c>
      <c r="AW143" s="15" t="s">
        <v>36</v>
      </c>
      <c r="AX143" s="15" t="s">
        <v>89</v>
      </c>
      <c r="AY143" s="265" t="s">
        <v>156</v>
      </c>
    </row>
    <row r="144" s="2" customFormat="1" ht="24.15" customHeight="1">
      <c r="A144" s="39"/>
      <c r="B144" s="40"/>
      <c r="C144" s="220" t="s">
        <v>105</v>
      </c>
      <c r="D144" s="220" t="s">
        <v>158</v>
      </c>
      <c r="E144" s="221" t="s">
        <v>183</v>
      </c>
      <c r="F144" s="222" t="s">
        <v>184</v>
      </c>
      <c r="G144" s="223" t="s">
        <v>185</v>
      </c>
      <c r="H144" s="224">
        <v>80.310000000000002</v>
      </c>
      <c r="I144" s="225"/>
      <c r="J144" s="226">
        <f>ROUND(I144*H144,2)</f>
        <v>0</v>
      </c>
      <c r="K144" s="222" t="s">
        <v>162</v>
      </c>
      <c r="L144" s="45"/>
      <c r="M144" s="227" t="s">
        <v>1</v>
      </c>
      <c r="N144" s="228" t="s">
        <v>46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0.089999999999999997</v>
      </c>
      <c r="T144" s="230">
        <f>S144*H144</f>
        <v>7.2279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163</v>
      </c>
      <c r="AT144" s="231" t="s">
        <v>158</v>
      </c>
      <c r="AU144" s="231" t="s">
        <v>91</v>
      </c>
      <c r="AY144" s="18" t="s">
        <v>156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89</v>
      </c>
      <c r="BK144" s="232">
        <f>ROUND(I144*H144,2)</f>
        <v>0</v>
      </c>
      <c r="BL144" s="18" t="s">
        <v>163</v>
      </c>
      <c r="BM144" s="231" t="s">
        <v>186</v>
      </c>
    </row>
    <row r="145" s="13" customFormat="1">
      <c r="A145" s="13"/>
      <c r="B145" s="233"/>
      <c r="C145" s="234"/>
      <c r="D145" s="235" t="s">
        <v>165</v>
      </c>
      <c r="E145" s="236" t="s">
        <v>1</v>
      </c>
      <c r="F145" s="237" t="s">
        <v>187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165</v>
      </c>
      <c r="AU145" s="243" t="s">
        <v>91</v>
      </c>
      <c r="AV145" s="13" t="s">
        <v>89</v>
      </c>
      <c r="AW145" s="13" t="s">
        <v>36</v>
      </c>
      <c r="AX145" s="13" t="s">
        <v>81</v>
      </c>
      <c r="AY145" s="243" t="s">
        <v>156</v>
      </c>
    </row>
    <row r="146" s="13" customFormat="1">
      <c r="A146" s="13"/>
      <c r="B146" s="233"/>
      <c r="C146" s="234"/>
      <c r="D146" s="235" t="s">
        <v>165</v>
      </c>
      <c r="E146" s="236" t="s">
        <v>1</v>
      </c>
      <c r="F146" s="237" t="s">
        <v>178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165</v>
      </c>
      <c r="AU146" s="243" t="s">
        <v>91</v>
      </c>
      <c r="AV146" s="13" t="s">
        <v>89</v>
      </c>
      <c r="AW146" s="13" t="s">
        <v>36</v>
      </c>
      <c r="AX146" s="13" t="s">
        <v>81</v>
      </c>
      <c r="AY146" s="243" t="s">
        <v>156</v>
      </c>
    </row>
    <row r="147" s="14" customFormat="1">
      <c r="A147" s="14"/>
      <c r="B147" s="244"/>
      <c r="C147" s="245"/>
      <c r="D147" s="235" t="s">
        <v>165</v>
      </c>
      <c r="E147" s="246" t="s">
        <v>1</v>
      </c>
      <c r="F147" s="247" t="s">
        <v>188</v>
      </c>
      <c r="G147" s="245"/>
      <c r="H147" s="248">
        <v>80.310000000000002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165</v>
      </c>
      <c r="AU147" s="254" t="s">
        <v>91</v>
      </c>
      <c r="AV147" s="14" t="s">
        <v>91</v>
      </c>
      <c r="AW147" s="14" t="s">
        <v>36</v>
      </c>
      <c r="AX147" s="14" t="s">
        <v>81</v>
      </c>
      <c r="AY147" s="254" t="s">
        <v>156</v>
      </c>
    </row>
    <row r="148" s="15" customFormat="1">
      <c r="A148" s="15"/>
      <c r="B148" s="255"/>
      <c r="C148" s="256"/>
      <c r="D148" s="235" t="s">
        <v>165</v>
      </c>
      <c r="E148" s="257" t="s">
        <v>1</v>
      </c>
      <c r="F148" s="258" t="s">
        <v>171</v>
      </c>
      <c r="G148" s="256"/>
      <c r="H148" s="259">
        <v>80.310000000000002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5" t="s">
        <v>165</v>
      </c>
      <c r="AU148" s="265" t="s">
        <v>91</v>
      </c>
      <c r="AV148" s="15" t="s">
        <v>163</v>
      </c>
      <c r="AW148" s="15" t="s">
        <v>36</v>
      </c>
      <c r="AX148" s="15" t="s">
        <v>89</v>
      </c>
      <c r="AY148" s="265" t="s">
        <v>156</v>
      </c>
    </row>
    <row r="149" s="2" customFormat="1" ht="33" customHeight="1">
      <c r="A149" s="39"/>
      <c r="B149" s="40"/>
      <c r="C149" s="220" t="s">
        <v>163</v>
      </c>
      <c r="D149" s="220" t="s">
        <v>158</v>
      </c>
      <c r="E149" s="221" t="s">
        <v>189</v>
      </c>
      <c r="F149" s="222" t="s">
        <v>190</v>
      </c>
      <c r="G149" s="223" t="s">
        <v>161</v>
      </c>
      <c r="H149" s="224">
        <v>7.2279999999999998</v>
      </c>
      <c r="I149" s="225"/>
      <c r="J149" s="226">
        <f>ROUND(I149*H149,2)</f>
        <v>0</v>
      </c>
      <c r="K149" s="222" t="s">
        <v>162</v>
      </c>
      <c r="L149" s="45"/>
      <c r="M149" s="227" t="s">
        <v>1</v>
      </c>
      <c r="N149" s="228" t="s">
        <v>46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1.3999999999999999</v>
      </c>
      <c r="T149" s="230">
        <f>S149*H149</f>
        <v>10.119199999999999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163</v>
      </c>
      <c r="AT149" s="231" t="s">
        <v>158</v>
      </c>
      <c r="AU149" s="231" t="s">
        <v>91</v>
      </c>
      <c r="AY149" s="18" t="s">
        <v>156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89</v>
      </c>
      <c r="BK149" s="232">
        <f>ROUND(I149*H149,2)</f>
        <v>0</v>
      </c>
      <c r="BL149" s="18" t="s">
        <v>163</v>
      </c>
      <c r="BM149" s="231" t="s">
        <v>191</v>
      </c>
    </row>
    <row r="150" s="13" customFormat="1">
      <c r="A150" s="13"/>
      <c r="B150" s="233"/>
      <c r="C150" s="234"/>
      <c r="D150" s="235" t="s">
        <v>165</v>
      </c>
      <c r="E150" s="236" t="s">
        <v>1</v>
      </c>
      <c r="F150" s="237" t="s">
        <v>192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165</v>
      </c>
      <c r="AU150" s="243" t="s">
        <v>91</v>
      </c>
      <c r="AV150" s="13" t="s">
        <v>89</v>
      </c>
      <c r="AW150" s="13" t="s">
        <v>36</v>
      </c>
      <c r="AX150" s="13" t="s">
        <v>81</v>
      </c>
      <c r="AY150" s="243" t="s">
        <v>156</v>
      </c>
    </row>
    <row r="151" s="13" customFormat="1">
      <c r="A151" s="13"/>
      <c r="B151" s="233"/>
      <c r="C151" s="234"/>
      <c r="D151" s="235" t="s">
        <v>165</v>
      </c>
      <c r="E151" s="236" t="s">
        <v>1</v>
      </c>
      <c r="F151" s="237" t="s">
        <v>178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165</v>
      </c>
      <c r="AU151" s="243" t="s">
        <v>91</v>
      </c>
      <c r="AV151" s="13" t="s">
        <v>89</v>
      </c>
      <c r="AW151" s="13" t="s">
        <v>36</v>
      </c>
      <c r="AX151" s="13" t="s">
        <v>81</v>
      </c>
      <c r="AY151" s="243" t="s">
        <v>156</v>
      </c>
    </row>
    <row r="152" s="14" customFormat="1">
      <c r="A152" s="14"/>
      <c r="B152" s="244"/>
      <c r="C152" s="245"/>
      <c r="D152" s="235" t="s">
        <v>165</v>
      </c>
      <c r="E152" s="246" t="s">
        <v>1</v>
      </c>
      <c r="F152" s="247" t="s">
        <v>193</v>
      </c>
      <c r="G152" s="245"/>
      <c r="H152" s="248">
        <v>7.2279999999999998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165</v>
      </c>
      <c r="AU152" s="254" t="s">
        <v>91</v>
      </c>
      <c r="AV152" s="14" t="s">
        <v>91</v>
      </c>
      <c r="AW152" s="14" t="s">
        <v>36</v>
      </c>
      <c r="AX152" s="14" t="s">
        <v>81</v>
      </c>
      <c r="AY152" s="254" t="s">
        <v>156</v>
      </c>
    </row>
    <row r="153" s="15" customFormat="1">
      <c r="A153" s="15"/>
      <c r="B153" s="255"/>
      <c r="C153" s="256"/>
      <c r="D153" s="235" t="s">
        <v>165</v>
      </c>
      <c r="E153" s="257" t="s">
        <v>1</v>
      </c>
      <c r="F153" s="258" t="s">
        <v>171</v>
      </c>
      <c r="G153" s="256"/>
      <c r="H153" s="259">
        <v>7.2279999999999998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165</v>
      </c>
      <c r="AU153" s="265" t="s">
        <v>91</v>
      </c>
      <c r="AV153" s="15" t="s">
        <v>163</v>
      </c>
      <c r="AW153" s="15" t="s">
        <v>36</v>
      </c>
      <c r="AX153" s="15" t="s">
        <v>89</v>
      </c>
      <c r="AY153" s="265" t="s">
        <v>156</v>
      </c>
    </row>
    <row r="154" s="2" customFormat="1" ht="24.15" customHeight="1">
      <c r="A154" s="39"/>
      <c r="B154" s="40"/>
      <c r="C154" s="220" t="s">
        <v>194</v>
      </c>
      <c r="D154" s="220" t="s">
        <v>158</v>
      </c>
      <c r="E154" s="221" t="s">
        <v>195</v>
      </c>
      <c r="F154" s="222" t="s">
        <v>196</v>
      </c>
      <c r="G154" s="223" t="s">
        <v>197</v>
      </c>
      <c r="H154" s="224">
        <v>134.19999999999999</v>
      </c>
      <c r="I154" s="225"/>
      <c r="J154" s="226">
        <f>ROUND(I154*H154,2)</f>
        <v>0</v>
      </c>
      <c r="K154" s="222" t="s">
        <v>162</v>
      </c>
      <c r="L154" s="45"/>
      <c r="M154" s="227" t="s">
        <v>1</v>
      </c>
      <c r="N154" s="228" t="s">
        <v>46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0.082000000000000003</v>
      </c>
      <c r="T154" s="230">
        <f>S154*H154</f>
        <v>11.0044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163</v>
      </c>
      <c r="AT154" s="231" t="s">
        <v>158</v>
      </c>
      <c r="AU154" s="231" t="s">
        <v>91</v>
      </c>
      <c r="AY154" s="18" t="s">
        <v>156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89</v>
      </c>
      <c r="BK154" s="232">
        <f>ROUND(I154*H154,2)</f>
        <v>0</v>
      </c>
      <c r="BL154" s="18" t="s">
        <v>163</v>
      </c>
      <c r="BM154" s="231" t="s">
        <v>198</v>
      </c>
    </row>
    <row r="155" s="13" customFormat="1">
      <c r="A155" s="13"/>
      <c r="B155" s="233"/>
      <c r="C155" s="234"/>
      <c r="D155" s="235" t="s">
        <v>165</v>
      </c>
      <c r="E155" s="236" t="s">
        <v>1</v>
      </c>
      <c r="F155" s="237" t="s">
        <v>199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165</v>
      </c>
      <c r="AU155" s="243" t="s">
        <v>91</v>
      </c>
      <c r="AV155" s="13" t="s">
        <v>89</v>
      </c>
      <c r="AW155" s="13" t="s">
        <v>36</v>
      </c>
      <c r="AX155" s="13" t="s">
        <v>81</v>
      </c>
      <c r="AY155" s="243" t="s">
        <v>156</v>
      </c>
    </row>
    <row r="156" s="14" customFormat="1">
      <c r="A156" s="14"/>
      <c r="B156" s="244"/>
      <c r="C156" s="245"/>
      <c r="D156" s="235" t="s">
        <v>165</v>
      </c>
      <c r="E156" s="246" t="s">
        <v>1</v>
      </c>
      <c r="F156" s="247" t="s">
        <v>200</v>
      </c>
      <c r="G156" s="245"/>
      <c r="H156" s="248">
        <v>134.19999999999999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165</v>
      </c>
      <c r="AU156" s="254" t="s">
        <v>91</v>
      </c>
      <c r="AV156" s="14" t="s">
        <v>91</v>
      </c>
      <c r="AW156" s="14" t="s">
        <v>36</v>
      </c>
      <c r="AX156" s="14" t="s">
        <v>81</v>
      </c>
      <c r="AY156" s="254" t="s">
        <v>156</v>
      </c>
    </row>
    <row r="157" s="15" customFormat="1">
      <c r="A157" s="15"/>
      <c r="B157" s="255"/>
      <c r="C157" s="256"/>
      <c r="D157" s="235" t="s">
        <v>165</v>
      </c>
      <c r="E157" s="257" t="s">
        <v>1</v>
      </c>
      <c r="F157" s="258" t="s">
        <v>171</v>
      </c>
      <c r="G157" s="256"/>
      <c r="H157" s="259">
        <v>134.19999999999999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165</v>
      </c>
      <c r="AU157" s="265" t="s">
        <v>91</v>
      </c>
      <c r="AV157" s="15" t="s">
        <v>163</v>
      </c>
      <c r="AW157" s="15" t="s">
        <v>36</v>
      </c>
      <c r="AX157" s="15" t="s">
        <v>89</v>
      </c>
      <c r="AY157" s="265" t="s">
        <v>156</v>
      </c>
    </row>
    <row r="158" s="2" customFormat="1" ht="44.25" customHeight="1">
      <c r="A158" s="39"/>
      <c r="B158" s="40"/>
      <c r="C158" s="220" t="s">
        <v>201</v>
      </c>
      <c r="D158" s="220" t="s">
        <v>158</v>
      </c>
      <c r="E158" s="221" t="s">
        <v>202</v>
      </c>
      <c r="F158" s="222" t="s">
        <v>203</v>
      </c>
      <c r="G158" s="223" t="s">
        <v>185</v>
      </c>
      <c r="H158" s="224">
        <v>6.0860000000000003</v>
      </c>
      <c r="I158" s="225"/>
      <c r="J158" s="226">
        <f>ROUND(I158*H158,2)</f>
        <v>0</v>
      </c>
      <c r="K158" s="222" t="s">
        <v>162</v>
      </c>
      <c r="L158" s="45"/>
      <c r="M158" s="227" t="s">
        <v>1</v>
      </c>
      <c r="N158" s="228" t="s">
        <v>46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0.041000000000000002</v>
      </c>
      <c r="T158" s="230">
        <f>S158*H158</f>
        <v>0.24952600000000003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163</v>
      </c>
      <c r="AT158" s="231" t="s">
        <v>158</v>
      </c>
      <c r="AU158" s="231" t="s">
        <v>91</v>
      </c>
      <c r="AY158" s="18" t="s">
        <v>156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89</v>
      </c>
      <c r="BK158" s="232">
        <f>ROUND(I158*H158,2)</f>
        <v>0</v>
      </c>
      <c r="BL158" s="18" t="s">
        <v>163</v>
      </c>
      <c r="BM158" s="231" t="s">
        <v>204</v>
      </c>
    </row>
    <row r="159" s="13" customFormat="1">
      <c r="A159" s="13"/>
      <c r="B159" s="233"/>
      <c r="C159" s="234"/>
      <c r="D159" s="235" t="s">
        <v>165</v>
      </c>
      <c r="E159" s="236" t="s">
        <v>1</v>
      </c>
      <c r="F159" s="237" t="s">
        <v>205</v>
      </c>
      <c r="G159" s="234"/>
      <c r="H159" s="236" t="s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165</v>
      </c>
      <c r="AU159" s="243" t="s">
        <v>91</v>
      </c>
      <c r="AV159" s="13" t="s">
        <v>89</v>
      </c>
      <c r="AW159" s="13" t="s">
        <v>36</v>
      </c>
      <c r="AX159" s="13" t="s">
        <v>81</v>
      </c>
      <c r="AY159" s="243" t="s">
        <v>156</v>
      </c>
    </row>
    <row r="160" s="14" customFormat="1">
      <c r="A160" s="14"/>
      <c r="B160" s="244"/>
      <c r="C160" s="245"/>
      <c r="D160" s="235" t="s">
        <v>165</v>
      </c>
      <c r="E160" s="246" t="s">
        <v>1</v>
      </c>
      <c r="F160" s="247" t="s">
        <v>206</v>
      </c>
      <c r="G160" s="245"/>
      <c r="H160" s="248">
        <v>1.98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165</v>
      </c>
      <c r="AU160" s="254" t="s">
        <v>91</v>
      </c>
      <c r="AV160" s="14" t="s">
        <v>91</v>
      </c>
      <c r="AW160" s="14" t="s">
        <v>36</v>
      </c>
      <c r="AX160" s="14" t="s">
        <v>81</v>
      </c>
      <c r="AY160" s="254" t="s">
        <v>156</v>
      </c>
    </row>
    <row r="161" s="14" customFormat="1">
      <c r="A161" s="14"/>
      <c r="B161" s="244"/>
      <c r="C161" s="245"/>
      <c r="D161" s="235" t="s">
        <v>165</v>
      </c>
      <c r="E161" s="246" t="s">
        <v>1</v>
      </c>
      <c r="F161" s="247" t="s">
        <v>207</v>
      </c>
      <c r="G161" s="245"/>
      <c r="H161" s="248">
        <v>4.1059999999999999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165</v>
      </c>
      <c r="AU161" s="254" t="s">
        <v>91</v>
      </c>
      <c r="AV161" s="14" t="s">
        <v>91</v>
      </c>
      <c r="AW161" s="14" t="s">
        <v>36</v>
      </c>
      <c r="AX161" s="14" t="s">
        <v>81</v>
      </c>
      <c r="AY161" s="254" t="s">
        <v>156</v>
      </c>
    </row>
    <row r="162" s="15" customFormat="1">
      <c r="A162" s="15"/>
      <c r="B162" s="255"/>
      <c r="C162" s="256"/>
      <c r="D162" s="235" t="s">
        <v>165</v>
      </c>
      <c r="E162" s="257" t="s">
        <v>1</v>
      </c>
      <c r="F162" s="258" t="s">
        <v>171</v>
      </c>
      <c r="G162" s="256"/>
      <c r="H162" s="259">
        <v>6.0860000000000003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165</v>
      </c>
      <c r="AU162" s="265" t="s">
        <v>91</v>
      </c>
      <c r="AV162" s="15" t="s">
        <v>163</v>
      </c>
      <c r="AW162" s="15" t="s">
        <v>36</v>
      </c>
      <c r="AX162" s="15" t="s">
        <v>89</v>
      </c>
      <c r="AY162" s="265" t="s">
        <v>156</v>
      </c>
    </row>
    <row r="163" s="2" customFormat="1" ht="33" customHeight="1">
      <c r="A163" s="39"/>
      <c r="B163" s="40"/>
      <c r="C163" s="220" t="s">
        <v>208</v>
      </c>
      <c r="D163" s="220" t="s">
        <v>158</v>
      </c>
      <c r="E163" s="221" t="s">
        <v>209</v>
      </c>
      <c r="F163" s="222" t="s">
        <v>210</v>
      </c>
      <c r="G163" s="223" t="s">
        <v>185</v>
      </c>
      <c r="H163" s="224">
        <v>91.719999999999999</v>
      </c>
      <c r="I163" s="225"/>
      <c r="J163" s="226">
        <f>ROUND(I163*H163,2)</f>
        <v>0</v>
      </c>
      <c r="K163" s="222" t="s">
        <v>162</v>
      </c>
      <c r="L163" s="45"/>
      <c r="M163" s="227" t="s">
        <v>1</v>
      </c>
      <c r="N163" s="228" t="s">
        <v>46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0.02</v>
      </c>
      <c r="T163" s="230">
        <f>S163*H163</f>
        <v>1.8344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163</v>
      </c>
      <c r="AT163" s="231" t="s">
        <v>158</v>
      </c>
      <c r="AU163" s="231" t="s">
        <v>91</v>
      </c>
      <c r="AY163" s="18" t="s">
        <v>156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89</v>
      </c>
      <c r="BK163" s="232">
        <f>ROUND(I163*H163,2)</f>
        <v>0</v>
      </c>
      <c r="BL163" s="18" t="s">
        <v>163</v>
      </c>
      <c r="BM163" s="231" t="s">
        <v>211</v>
      </c>
    </row>
    <row r="164" s="13" customFormat="1">
      <c r="A164" s="13"/>
      <c r="B164" s="233"/>
      <c r="C164" s="234"/>
      <c r="D164" s="235" t="s">
        <v>165</v>
      </c>
      <c r="E164" s="236" t="s">
        <v>1</v>
      </c>
      <c r="F164" s="237" t="s">
        <v>212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165</v>
      </c>
      <c r="AU164" s="243" t="s">
        <v>91</v>
      </c>
      <c r="AV164" s="13" t="s">
        <v>89</v>
      </c>
      <c r="AW164" s="13" t="s">
        <v>36</v>
      </c>
      <c r="AX164" s="13" t="s">
        <v>81</v>
      </c>
      <c r="AY164" s="243" t="s">
        <v>156</v>
      </c>
    </row>
    <row r="165" s="13" customFormat="1">
      <c r="A165" s="13"/>
      <c r="B165" s="233"/>
      <c r="C165" s="234"/>
      <c r="D165" s="235" t="s">
        <v>165</v>
      </c>
      <c r="E165" s="236" t="s">
        <v>1</v>
      </c>
      <c r="F165" s="237" t="s">
        <v>213</v>
      </c>
      <c r="G165" s="234"/>
      <c r="H165" s="236" t="s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165</v>
      </c>
      <c r="AU165" s="243" t="s">
        <v>91</v>
      </c>
      <c r="AV165" s="13" t="s">
        <v>89</v>
      </c>
      <c r="AW165" s="13" t="s">
        <v>36</v>
      </c>
      <c r="AX165" s="13" t="s">
        <v>81</v>
      </c>
      <c r="AY165" s="243" t="s">
        <v>156</v>
      </c>
    </row>
    <row r="166" s="14" customFormat="1">
      <c r="A166" s="14"/>
      <c r="B166" s="244"/>
      <c r="C166" s="245"/>
      <c r="D166" s="235" t="s">
        <v>165</v>
      </c>
      <c r="E166" s="246" t="s">
        <v>1</v>
      </c>
      <c r="F166" s="247" t="s">
        <v>214</v>
      </c>
      <c r="G166" s="245"/>
      <c r="H166" s="248">
        <v>29.699999999999999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165</v>
      </c>
      <c r="AU166" s="254" t="s">
        <v>91</v>
      </c>
      <c r="AV166" s="14" t="s">
        <v>91</v>
      </c>
      <c r="AW166" s="14" t="s">
        <v>36</v>
      </c>
      <c r="AX166" s="14" t="s">
        <v>81</v>
      </c>
      <c r="AY166" s="254" t="s">
        <v>156</v>
      </c>
    </row>
    <row r="167" s="13" customFormat="1">
      <c r="A167" s="13"/>
      <c r="B167" s="233"/>
      <c r="C167" s="234"/>
      <c r="D167" s="235" t="s">
        <v>165</v>
      </c>
      <c r="E167" s="236" t="s">
        <v>1</v>
      </c>
      <c r="F167" s="237" t="s">
        <v>215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165</v>
      </c>
      <c r="AU167" s="243" t="s">
        <v>91</v>
      </c>
      <c r="AV167" s="13" t="s">
        <v>89</v>
      </c>
      <c r="AW167" s="13" t="s">
        <v>36</v>
      </c>
      <c r="AX167" s="13" t="s">
        <v>81</v>
      </c>
      <c r="AY167" s="243" t="s">
        <v>156</v>
      </c>
    </row>
    <row r="168" s="14" customFormat="1">
      <c r="A168" s="14"/>
      <c r="B168" s="244"/>
      <c r="C168" s="245"/>
      <c r="D168" s="235" t="s">
        <v>165</v>
      </c>
      <c r="E168" s="246" t="s">
        <v>1</v>
      </c>
      <c r="F168" s="247" t="s">
        <v>216</v>
      </c>
      <c r="G168" s="245"/>
      <c r="H168" s="248">
        <v>56.340000000000003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165</v>
      </c>
      <c r="AU168" s="254" t="s">
        <v>91</v>
      </c>
      <c r="AV168" s="14" t="s">
        <v>91</v>
      </c>
      <c r="AW168" s="14" t="s">
        <v>36</v>
      </c>
      <c r="AX168" s="14" t="s">
        <v>81</v>
      </c>
      <c r="AY168" s="254" t="s">
        <v>156</v>
      </c>
    </row>
    <row r="169" s="13" customFormat="1">
      <c r="A169" s="13"/>
      <c r="B169" s="233"/>
      <c r="C169" s="234"/>
      <c r="D169" s="235" t="s">
        <v>165</v>
      </c>
      <c r="E169" s="236" t="s">
        <v>1</v>
      </c>
      <c r="F169" s="237" t="s">
        <v>217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165</v>
      </c>
      <c r="AU169" s="243" t="s">
        <v>91</v>
      </c>
      <c r="AV169" s="13" t="s">
        <v>89</v>
      </c>
      <c r="AW169" s="13" t="s">
        <v>36</v>
      </c>
      <c r="AX169" s="13" t="s">
        <v>81</v>
      </c>
      <c r="AY169" s="243" t="s">
        <v>156</v>
      </c>
    </row>
    <row r="170" s="14" customFormat="1">
      <c r="A170" s="14"/>
      <c r="B170" s="244"/>
      <c r="C170" s="245"/>
      <c r="D170" s="235" t="s">
        <v>165</v>
      </c>
      <c r="E170" s="246" t="s">
        <v>1</v>
      </c>
      <c r="F170" s="247" t="s">
        <v>218</v>
      </c>
      <c r="G170" s="245"/>
      <c r="H170" s="248">
        <v>5.6799999999999997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165</v>
      </c>
      <c r="AU170" s="254" t="s">
        <v>91</v>
      </c>
      <c r="AV170" s="14" t="s">
        <v>91</v>
      </c>
      <c r="AW170" s="14" t="s">
        <v>36</v>
      </c>
      <c r="AX170" s="14" t="s">
        <v>81</v>
      </c>
      <c r="AY170" s="254" t="s">
        <v>156</v>
      </c>
    </row>
    <row r="171" s="15" customFormat="1">
      <c r="A171" s="15"/>
      <c r="B171" s="255"/>
      <c r="C171" s="256"/>
      <c r="D171" s="235" t="s">
        <v>165</v>
      </c>
      <c r="E171" s="257" t="s">
        <v>1</v>
      </c>
      <c r="F171" s="258" t="s">
        <v>171</v>
      </c>
      <c r="G171" s="256"/>
      <c r="H171" s="259">
        <v>91.719999999999999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5" t="s">
        <v>165</v>
      </c>
      <c r="AU171" s="265" t="s">
        <v>91</v>
      </c>
      <c r="AV171" s="15" t="s">
        <v>163</v>
      </c>
      <c r="AW171" s="15" t="s">
        <v>36</v>
      </c>
      <c r="AX171" s="15" t="s">
        <v>89</v>
      </c>
      <c r="AY171" s="265" t="s">
        <v>156</v>
      </c>
    </row>
    <row r="172" s="2" customFormat="1" ht="37.8" customHeight="1">
      <c r="A172" s="39"/>
      <c r="B172" s="40"/>
      <c r="C172" s="220" t="s">
        <v>219</v>
      </c>
      <c r="D172" s="220" t="s">
        <v>158</v>
      </c>
      <c r="E172" s="221" t="s">
        <v>220</v>
      </c>
      <c r="F172" s="222" t="s">
        <v>221</v>
      </c>
      <c r="G172" s="223" t="s">
        <v>185</v>
      </c>
      <c r="H172" s="224">
        <v>949.68100000000004</v>
      </c>
      <c r="I172" s="225"/>
      <c r="J172" s="226">
        <f>ROUND(I172*H172,2)</f>
        <v>0</v>
      </c>
      <c r="K172" s="222" t="s">
        <v>162</v>
      </c>
      <c r="L172" s="45"/>
      <c r="M172" s="227" t="s">
        <v>1</v>
      </c>
      <c r="N172" s="228" t="s">
        <v>46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0.02</v>
      </c>
      <c r="T172" s="230">
        <f>S172*H172</f>
        <v>18.99362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163</v>
      </c>
      <c r="AT172" s="231" t="s">
        <v>158</v>
      </c>
      <c r="AU172" s="231" t="s">
        <v>91</v>
      </c>
      <c r="AY172" s="18" t="s">
        <v>156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89</v>
      </c>
      <c r="BK172" s="232">
        <f>ROUND(I172*H172,2)</f>
        <v>0</v>
      </c>
      <c r="BL172" s="18" t="s">
        <v>163</v>
      </c>
      <c r="BM172" s="231" t="s">
        <v>222</v>
      </c>
    </row>
    <row r="173" s="13" customFormat="1">
      <c r="A173" s="13"/>
      <c r="B173" s="233"/>
      <c r="C173" s="234"/>
      <c r="D173" s="235" t="s">
        <v>165</v>
      </c>
      <c r="E173" s="236" t="s">
        <v>1</v>
      </c>
      <c r="F173" s="237" t="s">
        <v>212</v>
      </c>
      <c r="G173" s="234"/>
      <c r="H173" s="236" t="s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165</v>
      </c>
      <c r="AU173" s="243" t="s">
        <v>91</v>
      </c>
      <c r="AV173" s="13" t="s">
        <v>89</v>
      </c>
      <c r="AW173" s="13" t="s">
        <v>36</v>
      </c>
      <c r="AX173" s="13" t="s">
        <v>81</v>
      </c>
      <c r="AY173" s="243" t="s">
        <v>156</v>
      </c>
    </row>
    <row r="174" s="13" customFormat="1">
      <c r="A174" s="13"/>
      <c r="B174" s="233"/>
      <c r="C174" s="234"/>
      <c r="D174" s="235" t="s">
        <v>165</v>
      </c>
      <c r="E174" s="236" t="s">
        <v>1</v>
      </c>
      <c r="F174" s="237" t="s">
        <v>223</v>
      </c>
      <c r="G174" s="234"/>
      <c r="H174" s="236" t="s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165</v>
      </c>
      <c r="AU174" s="243" t="s">
        <v>91</v>
      </c>
      <c r="AV174" s="13" t="s">
        <v>89</v>
      </c>
      <c r="AW174" s="13" t="s">
        <v>36</v>
      </c>
      <c r="AX174" s="13" t="s">
        <v>81</v>
      </c>
      <c r="AY174" s="243" t="s">
        <v>156</v>
      </c>
    </row>
    <row r="175" s="14" customFormat="1">
      <c r="A175" s="14"/>
      <c r="B175" s="244"/>
      <c r="C175" s="245"/>
      <c r="D175" s="235" t="s">
        <v>165</v>
      </c>
      <c r="E175" s="246" t="s">
        <v>1</v>
      </c>
      <c r="F175" s="247" t="s">
        <v>224</v>
      </c>
      <c r="G175" s="245"/>
      <c r="H175" s="248">
        <v>759.625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165</v>
      </c>
      <c r="AU175" s="254" t="s">
        <v>91</v>
      </c>
      <c r="AV175" s="14" t="s">
        <v>91</v>
      </c>
      <c r="AW175" s="14" t="s">
        <v>36</v>
      </c>
      <c r="AX175" s="14" t="s">
        <v>81</v>
      </c>
      <c r="AY175" s="254" t="s">
        <v>156</v>
      </c>
    </row>
    <row r="176" s="13" customFormat="1">
      <c r="A176" s="13"/>
      <c r="B176" s="233"/>
      <c r="C176" s="234"/>
      <c r="D176" s="235" t="s">
        <v>165</v>
      </c>
      <c r="E176" s="236" t="s">
        <v>1</v>
      </c>
      <c r="F176" s="237" t="s">
        <v>225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165</v>
      </c>
      <c r="AU176" s="243" t="s">
        <v>91</v>
      </c>
      <c r="AV176" s="13" t="s">
        <v>89</v>
      </c>
      <c r="AW176" s="13" t="s">
        <v>36</v>
      </c>
      <c r="AX176" s="13" t="s">
        <v>81</v>
      </c>
      <c r="AY176" s="243" t="s">
        <v>156</v>
      </c>
    </row>
    <row r="177" s="14" customFormat="1">
      <c r="A177" s="14"/>
      <c r="B177" s="244"/>
      <c r="C177" s="245"/>
      <c r="D177" s="235" t="s">
        <v>165</v>
      </c>
      <c r="E177" s="246" t="s">
        <v>1</v>
      </c>
      <c r="F177" s="247" t="s">
        <v>226</v>
      </c>
      <c r="G177" s="245"/>
      <c r="H177" s="248">
        <v>65.069999999999993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165</v>
      </c>
      <c r="AU177" s="254" t="s">
        <v>91</v>
      </c>
      <c r="AV177" s="14" t="s">
        <v>91</v>
      </c>
      <c r="AW177" s="14" t="s">
        <v>36</v>
      </c>
      <c r="AX177" s="14" t="s">
        <v>81</v>
      </c>
      <c r="AY177" s="254" t="s">
        <v>156</v>
      </c>
    </row>
    <row r="178" s="13" customFormat="1">
      <c r="A178" s="13"/>
      <c r="B178" s="233"/>
      <c r="C178" s="234"/>
      <c r="D178" s="235" t="s">
        <v>165</v>
      </c>
      <c r="E178" s="236" t="s">
        <v>1</v>
      </c>
      <c r="F178" s="237" t="s">
        <v>227</v>
      </c>
      <c r="G178" s="234"/>
      <c r="H178" s="236" t="s">
        <v>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165</v>
      </c>
      <c r="AU178" s="243" t="s">
        <v>91</v>
      </c>
      <c r="AV178" s="13" t="s">
        <v>89</v>
      </c>
      <c r="AW178" s="13" t="s">
        <v>36</v>
      </c>
      <c r="AX178" s="13" t="s">
        <v>81</v>
      </c>
      <c r="AY178" s="243" t="s">
        <v>156</v>
      </c>
    </row>
    <row r="179" s="14" customFormat="1">
      <c r="A179" s="14"/>
      <c r="B179" s="244"/>
      <c r="C179" s="245"/>
      <c r="D179" s="235" t="s">
        <v>165</v>
      </c>
      <c r="E179" s="246" t="s">
        <v>1</v>
      </c>
      <c r="F179" s="247" t="s">
        <v>228</v>
      </c>
      <c r="G179" s="245"/>
      <c r="H179" s="248">
        <v>68.081999999999994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165</v>
      </c>
      <c r="AU179" s="254" t="s">
        <v>91</v>
      </c>
      <c r="AV179" s="14" t="s">
        <v>91</v>
      </c>
      <c r="AW179" s="14" t="s">
        <v>36</v>
      </c>
      <c r="AX179" s="14" t="s">
        <v>81</v>
      </c>
      <c r="AY179" s="254" t="s">
        <v>156</v>
      </c>
    </row>
    <row r="180" s="13" customFormat="1">
      <c r="A180" s="13"/>
      <c r="B180" s="233"/>
      <c r="C180" s="234"/>
      <c r="D180" s="235" t="s">
        <v>165</v>
      </c>
      <c r="E180" s="236" t="s">
        <v>1</v>
      </c>
      <c r="F180" s="237" t="s">
        <v>229</v>
      </c>
      <c r="G180" s="234"/>
      <c r="H180" s="236" t="s">
        <v>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165</v>
      </c>
      <c r="AU180" s="243" t="s">
        <v>91</v>
      </c>
      <c r="AV180" s="13" t="s">
        <v>89</v>
      </c>
      <c r="AW180" s="13" t="s">
        <v>36</v>
      </c>
      <c r="AX180" s="13" t="s">
        <v>81</v>
      </c>
      <c r="AY180" s="243" t="s">
        <v>156</v>
      </c>
    </row>
    <row r="181" s="14" customFormat="1">
      <c r="A181" s="14"/>
      <c r="B181" s="244"/>
      <c r="C181" s="245"/>
      <c r="D181" s="235" t="s">
        <v>165</v>
      </c>
      <c r="E181" s="246" t="s">
        <v>1</v>
      </c>
      <c r="F181" s="247" t="s">
        <v>230</v>
      </c>
      <c r="G181" s="245"/>
      <c r="H181" s="248">
        <v>25.164000000000001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165</v>
      </c>
      <c r="AU181" s="254" t="s">
        <v>91</v>
      </c>
      <c r="AV181" s="14" t="s">
        <v>91</v>
      </c>
      <c r="AW181" s="14" t="s">
        <v>36</v>
      </c>
      <c r="AX181" s="14" t="s">
        <v>81</v>
      </c>
      <c r="AY181" s="254" t="s">
        <v>156</v>
      </c>
    </row>
    <row r="182" s="13" customFormat="1">
      <c r="A182" s="13"/>
      <c r="B182" s="233"/>
      <c r="C182" s="234"/>
      <c r="D182" s="235" t="s">
        <v>165</v>
      </c>
      <c r="E182" s="236" t="s">
        <v>1</v>
      </c>
      <c r="F182" s="237" t="s">
        <v>231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165</v>
      </c>
      <c r="AU182" s="243" t="s">
        <v>91</v>
      </c>
      <c r="AV182" s="13" t="s">
        <v>89</v>
      </c>
      <c r="AW182" s="13" t="s">
        <v>36</v>
      </c>
      <c r="AX182" s="13" t="s">
        <v>81</v>
      </c>
      <c r="AY182" s="243" t="s">
        <v>156</v>
      </c>
    </row>
    <row r="183" s="14" customFormat="1">
      <c r="A183" s="14"/>
      <c r="B183" s="244"/>
      <c r="C183" s="245"/>
      <c r="D183" s="235" t="s">
        <v>165</v>
      </c>
      <c r="E183" s="246" t="s">
        <v>1</v>
      </c>
      <c r="F183" s="247" t="s">
        <v>232</v>
      </c>
      <c r="G183" s="245"/>
      <c r="H183" s="248">
        <v>19.34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165</v>
      </c>
      <c r="AU183" s="254" t="s">
        <v>91</v>
      </c>
      <c r="AV183" s="14" t="s">
        <v>91</v>
      </c>
      <c r="AW183" s="14" t="s">
        <v>36</v>
      </c>
      <c r="AX183" s="14" t="s">
        <v>81</v>
      </c>
      <c r="AY183" s="254" t="s">
        <v>156</v>
      </c>
    </row>
    <row r="184" s="13" customFormat="1">
      <c r="A184" s="13"/>
      <c r="B184" s="233"/>
      <c r="C184" s="234"/>
      <c r="D184" s="235" t="s">
        <v>165</v>
      </c>
      <c r="E184" s="236" t="s">
        <v>1</v>
      </c>
      <c r="F184" s="237" t="s">
        <v>233</v>
      </c>
      <c r="G184" s="234"/>
      <c r="H184" s="236" t="s">
        <v>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165</v>
      </c>
      <c r="AU184" s="243" t="s">
        <v>91</v>
      </c>
      <c r="AV184" s="13" t="s">
        <v>89</v>
      </c>
      <c r="AW184" s="13" t="s">
        <v>36</v>
      </c>
      <c r="AX184" s="13" t="s">
        <v>81</v>
      </c>
      <c r="AY184" s="243" t="s">
        <v>156</v>
      </c>
    </row>
    <row r="185" s="14" customFormat="1">
      <c r="A185" s="14"/>
      <c r="B185" s="244"/>
      <c r="C185" s="245"/>
      <c r="D185" s="235" t="s">
        <v>165</v>
      </c>
      <c r="E185" s="246" t="s">
        <v>1</v>
      </c>
      <c r="F185" s="247" t="s">
        <v>234</v>
      </c>
      <c r="G185" s="245"/>
      <c r="H185" s="248">
        <v>11.199999999999999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165</v>
      </c>
      <c r="AU185" s="254" t="s">
        <v>91</v>
      </c>
      <c r="AV185" s="14" t="s">
        <v>91</v>
      </c>
      <c r="AW185" s="14" t="s">
        <v>36</v>
      </c>
      <c r="AX185" s="14" t="s">
        <v>81</v>
      </c>
      <c r="AY185" s="254" t="s">
        <v>156</v>
      </c>
    </row>
    <row r="186" s="13" customFormat="1">
      <c r="A186" s="13"/>
      <c r="B186" s="233"/>
      <c r="C186" s="234"/>
      <c r="D186" s="235" t="s">
        <v>165</v>
      </c>
      <c r="E186" s="236" t="s">
        <v>1</v>
      </c>
      <c r="F186" s="237" t="s">
        <v>235</v>
      </c>
      <c r="G186" s="234"/>
      <c r="H186" s="236" t="s">
        <v>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165</v>
      </c>
      <c r="AU186" s="243" t="s">
        <v>91</v>
      </c>
      <c r="AV186" s="13" t="s">
        <v>89</v>
      </c>
      <c r="AW186" s="13" t="s">
        <v>36</v>
      </c>
      <c r="AX186" s="13" t="s">
        <v>81</v>
      </c>
      <c r="AY186" s="243" t="s">
        <v>156</v>
      </c>
    </row>
    <row r="187" s="14" customFormat="1">
      <c r="A187" s="14"/>
      <c r="B187" s="244"/>
      <c r="C187" s="245"/>
      <c r="D187" s="235" t="s">
        <v>165</v>
      </c>
      <c r="E187" s="246" t="s">
        <v>1</v>
      </c>
      <c r="F187" s="247" t="s">
        <v>236</v>
      </c>
      <c r="G187" s="245"/>
      <c r="H187" s="248">
        <v>1.2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165</v>
      </c>
      <c r="AU187" s="254" t="s">
        <v>91</v>
      </c>
      <c r="AV187" s="14" t="s">
        <v>91</v>
      </c>
      <c r="AW187" s="14" t="s">
        <v>36</v>
      </c>
      <c r="AX187" s="14" t="s">
        <v>81</v>
      </c>
      <c r="AY187" s="254" t="s">
        <v>156</v>
      </c>
    </row>
    <row r="188" s="15" customFormat="1">
      <c r="A188" s="15"/>
      <c r="B188" s="255"/>
      <c r="C188" s="256"/>
      <c r="D188" s="235" t="s">
        <v>165</v>
      </c>
      <c r="E188" s="257" t="s">
        <v>1</v>
      </c>
      <c r="F188" s="258" t="s">
        <v>171</v>
      </c>
      <c r="G188" s="256"/>
      <c r="H188" s="259">
        <v>949.68100000000004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5" t="s">
        <v>165</v>
      </c>
      <c r="AU188" s="265" t="s">
        <v>91</v>
      </c>
      <c r="AV188" s="15" t="s">
        <v>163</v>
      </c>
      <c r="AW188" s="15" t="s">
        <v>36</v>
      </c>
      <c r="AX188" s="15" t="s">
        <v>89</v>
      </c>
      <c r="AY188" s="265" t="s">
        <v>156</v>
      </c>
    </row>
    <row r="189" s="2" customFormat="1" ht="24.15" customHeight="1">
      <c r="A189" s="39"/>
      <c r="B189" s="40"/>
      <c r="C189" s="220" t="s">
        <v>172</v>
      </c>
      <c r="D189" s="220" t="s">
        <v>158</v>
      </c>
      <c r="E189" s="221" t="s">
        <v>237</v>
      </c>
      <c r="F189" s="222" t="s">
        <v>238</v>
      </c>
      <c r="G189" s="223" t="s">
        <v>185</v>
      </c>
      <c r="H189" s="224">
        <v>13.079000000000001</v>
      </c>
      <c r="I189" s="225"/>
      <c r="J189" s="226">
        <f>ROUND(I189*H189,2)</f>
        <v>0</v>
      </c>
      <c r="K189" s="222" t="s">
        <v>162</v>
      </c>
      <c r="L189" s="45"/>
      <c r="M189" s="227" t="s">
        <v>1</v>
      </c>
      <c r="N189" s="228" t="s">
        <v>46</v>
      </c>
      <c r="O189" s="92"/>
      <c r="P189" s="229">
        <f>O189*H189</f>
        <v>0</v>
      </c>
      <c r="Q189" s="229">
        <v>0</v>
      </c>
      <c r="R189" s="229">
        <f>Q189*H189</f>
        <v>0</v>
      </c>
      <c r="S189" s="229">
        <v>0.014</v>
      </c>
      <c r="T189" s="230">
        <f>S189*H189</f>
        <v>0.18310600000000002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163</v>
      </c>
      <c r="AT189" s="231" t="s">
        <v>158</v>
      </c>
      <c r="AU189" s="231" t="s">
        <v>91</v>
      </c>
      <c r="AY189" s="18" t="s">
        <v>156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89</v>
      </c>
      <c r="BK189" s="232">
        <f>ROUND(I189*H189,2)</f>
        <v>0</v>
      </c>
      <c r="BL189" s="18" t="s">
        <v>163</v>
      </c>
      <c r="BM189" s="231" t="s">
        <v>239</v>
      </c>
    </row>
    <row r="190" s="13" customFormat="1">
      <c r="A190" s="13"/>
      <c r="B190" s="233"/>
      <c r="C190" s="234"/>
      <c r="D190" s="235" t="s">
        <v>165</v>
      </c>
      <c r="E190" s="236" t="s">
        <v>1</v>
      </c>
      <c r="F190" s="237" t="s">
        <v>240</v>
      </c>
      <c r="G190" s="234"/>
      <c r="H190" s="236" t="s">
        <v>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165</v>
      </c>
      <c r="AU190" s="243" t="s">
        <v>91</v>
      </c>
      <c r="AV190" s="13" t="s">
        <v>89</v>
      </c>
      <c r="AW190" s="13" t="s">
        <v>36</v>
      </c>
      <c r="AX190" s="13" t="s">
        <v>81</v>
      </c>
      <c r="AY190" s="243" t="s">
        <v>156</v>
      </c>
    </row>
    <row r="191" s="13" customFormat="1">
      <c r="A191" s="13"/>
      <c r="B191" s="233"/>
      <c r="C191" s="234"/>
      <c r="D191" s="235" t="s">
        <v>165</v>
      </c>
      <c r="E191" s="236" t="s">
        <v>1</v>
      </c>
      <c r="F191" s="237" t="s">
        <v>241</v>
      </c>
      <c r="G191" s="234"/>
      <c r="H191" s="236" t="s">
        <v>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165</v>
      </c>
      <c r="AU191" s="243" t="s">
        <v>91</v>
      </c>
      <c r="AV191" s="13" t="s">
        <v>89</v>
      </c>
      <c r="AW191" s="13" t="s">
        <v>36</v>
      </c>
      <c r="AX191" s="13" t="s">
        <v>81</v>
      </c>
      <c r="AY191" s="243" t="s">
        <v>156</v>
      </c>
    </row>
    <row r="192" s="14" customFormat="1">
      <c r="A192" s="14"/>
      <c r="B192" s="244"/>
      <c r="C192" s="245"/>
      <c r="D192" s="235" t="s">
        <v>165</v>
      </c>
      <c r="E192" s="246" t="s">
        <v>1</v>
      </c>
      <c r="F192" s="247" t="s">
        <v>242</v>
      </c>
      <c r="G192" s="245"/>
      <c r="H192" s="248">
        <v>2.3980000000000001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165</v>
      </c>
      <c r="AU192" s="254" t="s">
        <v>91</v>
      </c>
      <c r="AV192" s="14" t="s">
        <v>91</v>
      </c>
      <c r="AW192" s="14" t="s">
        <v>36</v>
      </c>
      <c r="AX192" s="14" t="s">
        <v>81</v>
      </c>
      <c r="AY192" s="254" t="s">
        <v>156</v>
      </c>
    </row>
    <row r="193" s="14" customFormat="1">
      <c r="A193" s="14"/>
      <c r="B193" s="244"/>
      <c r="C193" s="245"/>
      <c r="D193" s="235" t="s">
        <v>165</v>
      </c>
      <c r="E193" s="246" t="s">
        <v>1</v>
      </c>
      <c r="F193" s="247" t="s">
        <v>242</v>
      </c>
      <c r="G193" s="245"/>
      <c r="H193" s="248">
        <v>2.3980000000000001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165</v>
      </c>
      <c r="AU193" s="254" t="s">
        <v>91</v>
      </c>
      <c r="AV193" s="14" t="s">
        <v>91</v>
      </c>
      <c r="AW193" s="14" t="s">
        <v>36</v>
      </c>
      <c r="AX193" s="14" t="s">
        <v>81</v>
      </c>
      <c r="AY193" s="254" t="s">
        <v>156</v>
      </c>
    </row>
    <row r="194" s="14" customFormat="1">
      <c r="A194" s="14"/>
      <c r="B194" s="244"/>
      <c r="C194" s="245"/>
      <c r="D194" s="235" t="s">
        <v>165</v>
      </c>
      <c r="E194" s="246" t="s">
        <v>1</v>
      </c>
      <c r="F194" s="247" t="s">
        <v>243</v>
      </c>
      <c r="G194" s="245"/>
      <c r="H194" s="248">
        <v>3.7949999999999999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165</v>
      </c>
      <c r="AU194" s="254" t="s">
        <v>91</v>
      </c>
      <c r="AV194" s="14" t="s">
        <v>91</v>
      </c>
      <c r="AW194" s="14" t="s">
        <v>36</v>
      </c>
      <c r="AX194" s="14" t="s">
        <v>81</v>
      </c>
      <c r="AY194" s="254" t="s">
        <v>156</v>
      </c>
    </row>
    <row r="195" s="13" customFormat="1">
      <c r="A195" s="13"/>
      <c r="B195" s="233"/>
      <c r="C195" s="234"/>
      <c r="D195" s="235" t="s">
        <v>165</v>
      </c>
      <c r="E195" s="236" t="s">
        <v>1</v>
      </c>
      <c r="F195" s="237" t="s">
        <v>244</v>
      </c>
      <c r="G195" s="234"/>
      <c r="H195" s="236" t="s">
        <v>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165</v>
      </c>
      <c r="AU195" s="243" t="s">
        <v>91</v>
      </c>
      <c r="AV195" s="13" t="s">
        <v>89</v>
      </c>
      <c r="AW195" s="13" t="s">
        <v>36</v>
      </c>
      <c r="AX195" s="13" t="s">
        <v>81</v>
      </c>
      <c r="AY195" s="243" t="s">
        <v>156</v>
      </c>
    </row>
    <row r="196" s="14" customFormat="1">
      <c r="A196" s="14"/>
      <c r="B196" s="244"/>
      <c r="C196" s="245"/>
      <c r="D196" s="235" t="s">
        <v>165</v>
      </c>
      <c r="E196" s="246" t="s">
        <v>1</v>
      </c>
      <c r="F196" s="247" t="s">
        <v>245</v>
      </c>
      <c r="G196" s="245"/>
      <c r="H196" s="248">
        <v>1.496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165</v>
      </c>
      <c r="AU196" s="254" t="s">
        <v>91</v>
      </c>
      <c r="AV196" s="14" t="s">
        <v>91</v>
      </c>
      <c r="AW196" s="14" t="s">
        <v>36</v>
      </c>
      <c r="AX196" s="14" t="s">
        <v>81</v>
      </c>
      <c r="AY196" s="254" t="s">
        <v>156</v>
      </c>
    </row>
    <row r="197" s="14" customFormat="1">
      <c r="A197" s="14"/>
      <c r="B197" s="244"/>
      <c r="C197" s="245"/>
      <c r="D197" s="235" t="s">
        <v>165</v>
      </c>
      <c r="E197" s="246" t="s">
        <v>1</v>
      </c>
      <c r="F197" s="247" t="s">
        <v>245</v>
      </c>
      <c r="G197" s="245"/>
      <c r="H197" s="248">
        <v>1.496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165</v>
      </c>
      <c r="AU197" s="254" t="s">
        <v>91</v>
      </c>
      <c r="AV197" s="14" t="s">
        <v>91</v>
      </c>
      <c r="AW197" s="14" t="s">
        <v>36</v>
      </c>
      <c r="AX197" s="14" t="s">
        <v>81</v>
      </c>
      <c r="AY197" s="254" t="s">
        <v>156</v>
      </c>
    </row>
    <row r="198" s="14" customFormat="1">
      <c r="A198" s="14"/>
      <c r="B198" s="244"/>
      <c r="C198" s="245"/>
      <c r="D198" s="235" t="s">
        <v>165</v>
      </c>
      <c r="E198" s="246" t="s">
        <v>1</v>
      </c>
      <c r="F198" s="247" t="s">
        <v>245</v>
      </c>
      <c r="G198" s="245"/>
      <c r="H198" s="248">
        <v>1.496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165</v>
      </c>
      <c r="AU198" s="254" t="s">
        <v>91</v>
      </c>
      <c r="AV198" s="14" t="s">
        <v>91</v>
      </c>
      <c r="AW198" s="14" t="s">
        <v>36</v>
      </c>
      <c r="AX198" s="14" t="s">
        <v>81</v>
      </c>
      <c r="AY198" s="254" t="s">
        <v>156</v>
      </c>
    </row>
    <row r="199" s="15" customFormat="1">
      <c r="A199" s="15"/>
      <c r="B199" s="255"/>
      <c r="C199" s="256"/>
      <c r="D199" s="235" t="s">
        <v>165</v>
      </c>
      <c r="E199" s="257" t="s">
        <v>1</v>
      </c>
      <c r="F199" s="258" t="s">
        <v>171</v>
      </c>
      <c r="G199" s="256"/>
      <c r="H199" s="259">
        <v>13.079000000000001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5" t="s">
        <v>165</v>
      </c>
      <c r="AU199" s="265" t="s">
        <v>91</v>
      </c>
      <c r="AV199" s="15" t="s">
        <v>163</v>
      </c>
      <c r="AW199" s="15" t="s">
        <v>36</v>
      </c>
      <c r="AX199" s="15" t="s">
        <v>89</v>
      </c>
      <c r="AY199" s="265" t="s">
        <v>156</v>
      </c>
    </row>
    <row r="200" s="12" customFormat="1" ht="22.8" customHeight="1">
      <c r="A200" s="12"/>
      <c r="B200" s="204"/>
      <c r="C200" s="205"/>
      <c r="D200" s="206" t="s">
        <v>80</v>
      </c>
      <c r="E200" s="218" t="s">
        <v>246</v>
      </c>
      <c r="F200" s="218" t="s">
        <v>247</v>
      </c>
      <c r="G200" s="205"/>
      <c r="H200" s="205"/>
      <c r="I200" s="208"/>
      <c r="J200" s="219">
        <f>BK200</f>
        <v>0</v>
      </c>
      <c r="K200" s="205"/>
      <c r="L200" s="210"/>
      <c r="M200" s="211"/>
      <c r="N200" s="212"/>
      <c r="O200" s="212"/>
      <c r="P200" s="213">
        <f>SUM(P201:P206)</f>
        <v>0</v>
      </c>
      <c r="Q200" s="212"/>
      <c r="R200" s="213">
        <f>SUM(R201:R206)</f>
        <v>0</v>
      </c>
      <c r="S200" s="212"/>
      <c r="T200" s="214">
        <f>SUM(T201:T206)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5" t="s">
        <v>89</v>
      </c>
      <c r="AT200" s="216" t="s">
        <v>80</v>
      </c>
      <c r="AU200" s="216" t="s">
        <v>89</v>
      </c>
      <c r="AY200" s="215" t="s">
        <v>156</v>
      </c>
      <c r="BK200" s="217">
        <f>SUM(BK201:BK206)</f>
        <v>0</v>
      </c>
    </row>
    <row r="201" s="2" customFormat="1" ht="44.25" customHeight="1">
      <c r="A201" s="39"/>
      <c r="B201" s="40"/>
      <c r="C201" s="220" t="s">
        <v>248</v>
      </c>
      <c r="D201" s="220" t="s">
        <v>158</v>
      </c>
      <c r="E201" s="221" t="s">
        <v>249</v>
      </c>
      <c r="F201" s="222" t="s">
        <v>250</v>
      </c>
      <c r="G201" s="223" t="s">
        <v>251</v>
      </c>
      <c r="H201" s="224">
        <v>77.870000000000005</v>
      </c>
      <c r="I201" s="225"/>
      <c r="J201" s="226">
        <f>ROUND(I201*H201,2)</f>
        <v>0</v>
      </c>
      <c r="K201" s="222" t="s">
        <v>162</v>
      </c>
      <c r="L201" s="45"/>
      <c r="M201" s="227" t="s">
        <v>1</v>
      </c>
      <c r="N201" s="228" t="s">
        <v>46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163</v>
      </c>
      <c r="AT201" s="231" t="s">
        <v>158</v>
      </c>
      <c r="AU201" s="231" t="s">
        <v>91</v>
      </c>
      <c r="AY201" s="18" t="s">
        <v>156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89</v>
      </c>
      <c r="BK201" s="232">
        <f>ROUND(I201*H201,2)</f>
        <v>0</v>
      </c>
      <c r="BL201" s="18" t="s">
        <v>163</v>
      </c>
      <c r="BM201" s="231" t="s">
        <v>252</v>
      </c>
    </row>
    <row r="202" s="2" customFormat="1" ht="24.15" customHeight="1">
      <c r="A202" s="39"/>
      <c r="B202" s="40"/>
      <c r="C202" s="220" t="s">
        <v>253</v>
      </c>
      <c r="D202" s="220" t="s">
        <v>158</v>
      </c>
      <c r="E202" s="221" t="s">
        <v>254</v>
      </c>
      <c r="F202" s="222" t="s">
        <v>255</v>
      </c>
      <c r="G202" s="223" t="s">
        <v>251</v>
      </c>
      <c r="H202" s="224">
        <v>77.870000000000005</v>
      </c>
      <c r="I202" s="225"/>
      <c r="J202" s="226">
        <f>ROUND(I202*H202,2)</f>
        <v>0</v>
      </c>
      <c r="K202" s="222" t="s">
        <v>162</v>
      </c>
      <c r="L202" s="45"/>
      <c r="M202" s="227" t="s">
        <v>1</v>
      </c>
      <c r="N202" s="228" t="s">
        <v>46</v>
      </c>
      <c r="O202" s="92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163</v>
      </c>
      <c r="AT202" s="231" t="s">
        <v>158</v>
      </c>
      <c r="AU202" s="231" t="s">
        <v>91</v>
      </c>
      <c r="AY202" s="18" t="s">
        <v>156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89</v>
      </c>
      <c r="BK202" s="232">
        <f>ROUND(I202*H202,2)</f>
        <v>0</v>
      </c>
      <c r="BL202" s="18" t="s">
        <v>163</v>
      </c>
      <c r="BM202" s="231" t="s">
        <v>256</v>
      </c>
    </row>
    <row r="203" s="2" customFormat="1" ht="33" customHeight="1">
      <c r="A203" s="39"/>
      <c r="B203" s="40"/>
      <c r="C203" s="220" t="s">
        <v>8</v>
      </c>
      <c r="D203" s="220" t="s">
        <v>158</v>
      </c>
      <c r="E203" s="221" t="s">
        <v>257</v>
      </c>
      <c r="F203" s="222" t="s">
        <v>258</v>
      </c>
      <c r="G203" s="223" t="s">
        <v>251</v>
      </c>
      <c r="H203" s="224">
        <v>77.870000000000005</v>
      </c>
      <c r="I203" s="225"/>
      <c r="J203" s="226">
        <f>ROUND(I203*H203,2)</f>
        <v>0</v>
      </c>
      <c r="K203" s="222" t="s">
        <v>162</v>
      </c>
      <c r="L203" s="45"/>
      <c r="M203" s="227" t="s">
        <v>1</v>
      </c>
      <c r="N203" s="228" t="s">
        <v>46</v>
      </c>
      <c r="O203" s="92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163</v>
      </c>
      <c r="AT203" s="231" t="s">
        <v>158</v>
      </c>
      <c r="AU203" s="231" t="s">
        <v>91</v>
      </c>
      <c r="AY203" s="18" t="s">
        <v>156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89</v>
      </c>
      <c r="BK203" s="232">
        <f>ROUND(I203*H203,2)</f>
        <v>0</v>
      </c>
      <c r="BL203" s="18" t="s">
        <v>163</v>
      </c>
      <c r="BM203" s="231" t="s">
        <v>259</v>
      </c>
    </row>
    <row r="204" s="2" customFormat="1" ht="44.25" customHeight="1">
      <c r="A204" s="39"/>
      <c r="B204" s="40"/>
      <c r="C204" s="220" t="s">
        <v>260</v>
      </c>
      <c r="D204" s="220" t="s">
        <v>158</v>
      </c>
      <c r="E204" s="221" t="s">
        <v>261</v>
      </c>
      <c r="F204" s="222" t="s">
        <v>262</v>
      </c>
      <c r="G204" s="223" t="s">
        <v>251</v>
      </c>
      <c r="H204" s="224">
        <v>700.83000000000004</v>
      </c>
      <c r="I204" s="225"/>
      <c r="J204" s="226">
        <f>ROUND(I204*H204,2)</f>
        <v>0</v>
      </c>
      <c r="K204" s="222" t="s">
        <v>162</v>
      </c>
      <c r="L204" s="45"/>
      <c r="M204" s="227" t="s">
        <v>1</v>
      </c>
      <c r="N204" s="228" t="s">
        <v>46</v>
      </c>
      <c r="O204" s="92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163</v>
      </c>
      <c r="AT204" s="231" t="s">
        <v>158</v>
      </c>
      <c r="AU204" s="231" t="s">
        <v>91</v>
      </c>
      <c r="AY204" s="18" t="s">
        <v>156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89</v>
      </c>
      <c r="BK204" s="232">
        <f>ROUND(I204*H204,2)</f>
        <v>0</v>
      </c>
      <c r="BL204" s="18" t="s">
        <v>163</v>
      </c>
      <c r="BM204" s="231" t="s">
        <v>263</v>
      </c>
    </row>
    <row r="205" s="14" customFormat="1">
      <c r="A205" s="14"/>
      <c r="B205" s="244"/>
      <c r="C205" s="245"/>
      <c r="D205" s="235" t="s">
        <v>165</v>
      </c>
      <c r="E205" s="245"/>
      <c r="F205" s="247" t="s">
        <v>264</v>
      </c>
      <c r="G205" s="245"/>
      <c r="H205" s="248">
        <v>700.83000000000004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165</v>
      </c>
      <c r="AU205" s="254" t="s">
        <v>91</v>
      </c>
      <c r="AV205" s="14" t="s">
        <v>91</v>
      </c>
      <c r="AW205" s="14" t="s">
        <v>4</v>
      </c>
      <c r="AX205" s="14" t="s">
        <v>89</v>
      </c>
      <c r="AY205" s="254" t="s">
        <v>156</v>
      </c>
    </row>
    <row r="206" s="2" customFormat="1" ht="55.5" customHeight="1">
      <c r="A206" s="39"/>
      <c r="B206" s="40"/>
      <c r="C206" s="220" t="s">
        <v>265</v>
      </c>
      <c r="D206" s="220" t="s">
        <v>158</v>
      </c>
      <c r="E206" s="221" t="s">
        <v>266</v>
      </c>
      <c r="F206" s="222" t="s">
        <v>267</v>
      </c>
      <c r="G206" s="223" t="s">
        <v>251</v>
      </c>
      <c r="H206" s="224">
        <v>77.870000000000005</v>
      </c>
      <c r="I206" s="225"/>
      <c r="J206" s="226">
        <f>ROUND(I206*H206,2)</f>
        <v>0</v>
      </c>
      <c r="K206" s="222" t="s">
        <v>162</v>
      </c>
      <c r="L206" s="45"/>
      <c r="M206" s="227" t="s">
        <v>1</v>
      </c>
      <c r="N206" s="228" t="s">
        <v>46</v>
      </c>
      <c r="O206" s="92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163</v>
      </c>
      <c r="AT206" s="231" t="s">
        <v>158</v>
      </c>
      <c r="AU206" s="231" t="s">
        <v>91</v>
      </c>
      <c r="AY206" s="18" t="s">
        <v>156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89</v>
      </c>
      <c r="BK206" s="232">
        <f>ROUND(I206*H206,2)</f>
        <v>0</v>
      </c>
      <c r="BL206" s="18" t="s">
        <v>163</v>
      </c>
      <c r="BM206" s="231" t="s">
        <v>268</v>
      </c>
    </row>
    <row r="207" s="12" customFormat="1" ht="25.92" customHeight="1">
      <c r="A207" s="12"/>
      <c r="B207" s="204"/>
      <c r="C207" s="205"/>
      <c r="D207" s="206" t="s">
        <v>80</v>
      </c>
      <c r="E207" s="207" t="s">
        <v>269</v>
      </c>
      <c r="F207" s="207" t="s">
        <v>270</v>
      </c>
      <c r="G207" s="205"/>
      <c r="H207" s="205"/>
      <c r="I207" s="208"/>
      <c r="J207" s="209">
        <f>BK207</f>
        <v>0</v>
      </c>
      <c r="K207" s="205"/>
      <c r="L207" s="210"/>
      <c r="M207" s="211"/>
      <c r="N207" s="212"/>
      <c r="O207" s="212"/>
      <c r="P207" s="213">
        <f>P208+P214+P220+P222</f>
        <v>0</v>
      </c>
      <c r="Q207" s="212"/>
      <c r="R207" s="213">
        <f>R208+R214+R220+R222</f>
        <v>0</v>
      </c>
      <c r="S207" s="212"/>
      <c r="T207" s="214">
        <f>T208+T214+T220+T222</f>
        <v>8.2792376999999995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5" t="s">
        <v>91</v>
      </c>
      <c r="AT207" s="216" t="s">
        <v>80</v>
      </c>
      <c r="AU207" s="216" t="s">
        <v>81</v>
      </c>
      <c r="AY207" s="215" t="s">
        <v>156</v>
      </c>
      <c r="BK207" s="217">
        <f>BK208+BK214+BK220+BK222</f>
        <v>0</v>
      </c>
    </row>
    <row r="208" s="12" customFormat="1" ht="22.8" customHeight="1">
      <c r="A208" s="12"/>
      <c r="B208" s="204"/>
      <c r="C208" s="205"/>
      <c r="D208" s="206" t="s">
        <v>80</v>
      </c>
      <c r="E208" s="218" t="s">
        <v>271</v>
      </c>
      <c r="F208" s="218" t="s">
        <v>272</v>
      </c>
      <c r="G208" s="205"/>
      <c r="H208" s="205"/>
      <c r="I208" s="208"/>
      <c r="J208" s="219">
        <f>BK208</f>
        <v>0</v>
      </c>
      <c r="K208" s="205"/>
      <c r="L208" s="210"/>
      <c r="M208" s="211"/>
      <c r="N208" s="212"/>
      <c r="O208" s="212"/>
      <c r="P208" s="213">
        <f>SUM(P209:P213)</f>
        <v>0</v>
      </c>
      <c r="Q208" s="212"/>
      <c r="R208" s="213">
        <f>SUM(R209:R213)</f>
        <v>0</v>
      </c>
      <c r="S208" s="212"/>
      <c r="T208" s="214">
        <f>SUM(T209:T213)</f>
        <v>1.325115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5" t="s">
        <v>91</v>
      </c>
      <c r="AT208" s="216" t="s">
        <v>80</v>
      </c>
      <c r="AU208" s="216" t="s">
        <v>89</v>
      </c>
      <c r="AY208" s="215" t="s">
        <v>156</v>
      </c>
      <c r="BK208" s="217">
        <f>SUM(BK209:BK213)</f>
        <v>0</v>
      </c>
    </row>
    <row r="209" s="2" customFormat="1" ht="33" customHeight="1">
      <c r="A209" s="39"/>
      <c r="B209" s="40"/>
      <c r="C209" s="220" t="s">
        <v>273</v>
      </c>
      <c r="D209" s="220" t="s">
        <v>158</v>
      </c>
      <c r="E209" s="221" t="s">
        <v>274</v>
      </c>
      <c r="F209" s="222" t="s">
        <v>275</v>
      </c>
      <c r="G209" s="223" t="s">
        <v>185</v>
      </c>
      <c r="H209" s="224">
        <v>80.310000000000002</v>
      </c>
      <c r="I209" s="225"/>
      <c r="J209" s="226">
        <f>ROUND(I209*H209,2)</f>
        <v>0</v>
      </c>
      <c r="K209" s="222" t="s">
        <v>162</v>
      </c>
      <c r="L209" s="45"/>
      <c r="M209" s="227" t="s">
        <v>1</v>
      </c>
      <c r="N209" s="228" t="s">
        <v>46</v>
      </c>
      <c r="O209" s="92"/>
      <c r="P209" s="229">
        <f>O209*H209</f>
        <v>0</v>
      </c>
      <c r="Q209" s="229">
        <v>0</v>
      </c>
      <c r="R209" s="229">
        <f>Q209*H209</f>
        <v>0</v>
      </c>
      <c r="S209" s="229">
        <v>0.016500000000000001</v>
      </c>
      <c r="T209" s="230">
        <f>S209*H209</f>
        <v>1.325115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1" t="s">
        <v>276</v>
      </c>
      <c r="AT209" s="231" t="s">
        <v>158</v>
      </c>
      <c r="AU209" s="231" t="s">
        <v>91</v>
      </c>
      <c r="AY209" s="18" t="s">
        <v>156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8" t="s">
        <v>89</v>
      </c>
      <c r="BK209" s="232">
        <f>ROUND(I209*H209,2)</f>
        <v>0</v>
      </c>
      <c r="BL209" s="18" t="s">
        <v>276</v>
      </c>
      <c r="BM209" s="231" t="s">
        <v>277</v>
      </c>
    </row>
    <row r="210" s="13" customFormat="1">
      <c r="A210" s="13"/>
      <c r="B210" s="233"/>
      <c r="C210" s="234"/>
      <c r="D210" s="235" t="s">
        <v>165</v>
      </c>
      <c r="E210" s="236" t="s">
        <v>1</v>
      </c>
      <c r="F210" s="237" t="s">
        <v>278</v>
      </c>
      <c r="G210" s="234"/>
      <c r="H210" s="236" t="s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165</v>
      </c>
      <c r="AU210" s="243" t="s">
        <v>91</v>
      </c>
      <c r="AV210" s="13" t="s">
        <v>89</v>
      </c>
      <c r="AW210" s="13" t="s">
        <v>36</v>
      </c>
      <c r="AX210" s="13" t="s">
        <v>81</v>
      </c>
      <c r="AY210" s="243" t="s">
        <v>156</v>
      </c>
    </row>
    <row r="211" s="13" customFormat="1">
      <c r="A211" s="13"/>
      <c r="B211" s="233"/>
      <c r="C211" s="234"/>
      <c r="D211" s="235" t="s">
        <v>165</v>
      </c>
      <c r="E211" s="236" t="s">
        <v>1</v>
      </c>
      <c r="F211" s="237" t="s">
        <v>178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165</v>
      </c>
      <c r="AU211" s="243" t="s">
        <v>91</v>
      </c>
      <c r="AV211" s="13" t="s">
        <v>89</v>
      </c>
      <c r="AW211" s="13" t="s">
        <v>36</v>
      </c>
      <c r="AX211" s="13" t="s">
        <v>81</v>
      </c>
      <c r="AY211" s="243" t="s">
        <v>156</v>
      </c>
    </row>
    <row r="212" s="14" customFormat="1">
      <c r="A212" s="14"/>
      <c r="B212" s="244"/>
      <c r="C212" s="245"/>
      <c r="D212" s="235" t="s">
        <v>165</v>
      </c>
      <c r="E212" s="246" t="s">
        <v>1</v>
      </c>
      <c r="F212" s="247" t="s">
        <v>188</v>
      </c>
      <c r="G212" s="245"/>
      <c r="H212" s="248">
        <v>80.310000000000002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165</v>
      </c>
      <c r="AU212" s="254" t="s">
        <v>91</v>
      </c>
      <c r="AV212" s="14" t="s">
        <v>91</v>
      </c>
      <c r="AW212" s="14" t="s">
        <v>36</v>
      </c>
      <c r="AX212" s="14" t="s">
        <v>81</v>
      </c>
      <c r="AY212" s="254" t="s">
        <v>156</v>
      </c>
    </row>
    <row r="213" s="15" customFormat="1">
      <c r="A213" s="15"/>
      <c r="B213" s="255"/>
      <c r="C213" s="256"/>
      <c r="D213" s="235" t="s">
        <v>165</v>
      </c>
      <c r="E213" s="257" t="s">
        <v>1</v>
      </c>
      <c r="F213" s="258" t="s">
        <v>171</v>
      </c>
      <c r="G213" s="256"/>
      <c r="H213" s="259">
        <v>80.310000000000002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165</v>
      </c>
      <c r="AU213" s="265" t="s">
        <v>91</v>
      </c>
      <c r="AV213" s="15" t="s">
        <v>163</v>
      </c>
      <c r="AW213" s="15" t="s">
        <v>36</v>
      </c>
      <c r="AX213" s="15" t="s">
        <v>89</v>
      </c>
      <c r="AY213" s="265" t="s">
        <v>156</v>
      </c>
    </row>
    <row r="214" s="12" customFormat="1" ht="22.8" customHeight="1">
      <c r="A214" s="12"/>
      <c r="B214" s="204"/>
      <c r="C214" s="205"/>
      <c r="D214" s="206" t="s">
        <v>80</v>
      </c>
      <c r="E214" s="218" t="s">
        <v>279</v>
      </c>
      <c r="F214" s="218" t="s">
        <v>280</v>
      </c>
      <c r="G214" s="205"/>
      <c r="H214" s="205"/>
      <c r="I214" s="208"/>
      <c r="J214" s="219">
        <f>BK214</f>
        <v>0</v>
      </c>
      <c r="K214" s="205"/>
      <c r="L214" s="210"/>
      <c r="M214" s="211"/>
      <c r="N214" s="212"/>
      <c r="O214" s="212"/>
      <c r="P214" s="213">
        <f>SUM(P215:P219)</f>
        <v>0</v>
      </c>
      <c r="Q214" s="212"/>
      <c r="R214" s="213">
        <f>SUM(R215:R219)</f>
        <v>0</v>
      </c>
      <c r="S214" s="212"/>
      <c r="T214" s="214">
        <f>SUM(T215:T219)</f>
        <v>0.12474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5" t="s">
        <v>91</v>
      </c>
      <c r="AT214" s="216" t="s">
        <v>80</v>
      </c>
      <c r="AU214" s="216" t="s">
        <v>89</v>
      </c>
      <c r="AY214" s="215" t="s">
        <v>156</v>
      </c>
      <c r="BK214" s="217">
        <f>SUM(BK215:BK219)</f>
        <v>0</v>
      </c>
    </row>
    <row r="215" s="2" customFormat="1" ht="24.15" customHeight="1">
      <c r="A215" s="39"/>
      <c r="B215" s="40"/>
      <c r="C215" s="220" t="s">
        <v>276</v>
      </c>
      <c r="D215" s="220" t="s">
        <v>158</v>
      </c>
      <c r="E215" s="221" t="s">
        <v>281</v>
      </c>
      <c r="F215" s="222" t="s">
        <v>282</v>
      </c>
      <c r="G215" s="223" t="s">
        <v>185</v>
      </c>
      <c r="H215" s="224">
        <v>21</v>
      </c>
      <c r="I215" s="225"/>
      <c r="J215" s="226">
        <f>ROUND(I215*H215,2)</f>
        <v>0</v>
      </c>
      <c r="K215" s="222" t="s">
        <v>162</v>
      </c>
      <c r="L215" s="45"/>
      <c r="M215" s="227" t="s">
        <v>1</v>
      </c>
      <c r="N215" s="228" t="s">
        <v>46</v>
      </c>
      <c r="O215" s="92"/>
      <c r="P215" s="229">
        <f>O215*H215</f>
        <v>0</v>
      </c>
      <c r="Q215" s="229">
        <v>0</v>
      </c>
      <c r="R215" s="229">
        <f>Q215*H215</f>
        <v>0</v>
      </c>
      <c r="S215" s="229">
        <v>0.00594</v>
      </c>
      <c r="T215" s="230">
        <f>S215*H215</f>
        <v>0.12474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276</v>
      </c>
      <c r="AT215" s="231" t="s">
        <v>158</v>
      </c>
      <c r="AU215" s="231" t="s">
        <v>91</v>
      </c>
      <c r="AY215" s="18" t="s">
        <v>156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89</v>
      </c>
      <c r="BK215" s="232">
        <f>ROUND(I215*H215,2)</f>
        <v>0</v>
      </c>
      <c r="BL215" s="18" t="s">
        <v>276</v>
      </c>
      <c r="BM215" s="231" t="s">
        <v>283</v>
      </c>
    </row>
    <row r="216" s="13" customFormat="1">
      <c r="A216" s="13"/>
      <c r="B216" s="233"/>
      <c r="C216" s="234"/>
      <c r="D216" s="235" t="s">
        <v>165</v>
      </c>
      <c r="E216" s="236" t="s">
        <v>1</v>
      </c>
      <c r="F216" s="237" t="s">
        <v>284</v>
      </c>
      <c r="G216" s="234"/>
      <c r="H216" s="236" t="s">
        <v>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165</v>
      </c>
      <c r="AU216" s="243" t="s">
        <v>91</v>
      </c>
      <c r="AV216" s="13" t="s">
        <v>89</v>
      </c>
      <c r="AW216" s="13" t="s">
        <v>36</v>
      </c>
      <c r="AX216" s="13" t="s">
        <v>81</v>
      </c>
      <c r="AY216" s="243" t="s">
        <v>156</v>
      </c>
    </row>
    <row r="217" s="13" customFormat="1">
      <c r="A217" s="13"/>
      <c r="B217" s="233"/>
      <c r="C217" s="234"/>
      <c r="D217" s="235" t="s">
        <v>165</v>
      </c>
      <c r="E217" s="236" t="s">
        <v>1</v>
      </c>
      <c r="F217" s="237" t="s">
        <v>181</v>
      </c>
      <c r="G217" s="234"/>
      <c r="H217" s="236" t="s">
        <v>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165</v>
      </c>
      <c r="AU217" s="243" t="s">
        <v>91</v>
      </c>
      <c r="AV217" s="13" t="s">
        <v>89</v>
      </c>
      <c r="AW217" s="13" t="s">
        <v>36</v>
      </c>
      <c r="AX217" s="13" t="s">
        <v>81</v>
      </c>
      <c r="AY217" s="243" t="s">
        <v>156</v>
      </c>
    </row>
    <row r="218" s="14" customFormat="1">
      <c r="A218" s="14"/>
      <c r="B218" s="244"/>
      <c r="C218" s="245"/>
      <c r="D218" s="235" t="s">
        <v>165</v>
      </c>
      <c r="E218" s="246" t="s">
        <v>1</v>
      </c>
      <c r="F218" s="247" t="s">
        <v>285</v>
      </c>
      <c r="G218" s="245"/>
      <c r="H218" s="248">
        <v>21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165</v>
      </c>
      <c r="AU218" s="254" t="s">
        <v>91</v>
      </c>
      <c r="AV218" s="14" t="s">
        <v>91</v>
      </c>
      <c r="AW218" s="14" t="s">
        <v>36</v>
      </c>
      <c r="AX218" s="14" t="s">
        <v>81</v>
      </c>
      <c r="AY218" s="254" t="s">
        <v>156</v>
      </c>
    </row>
    <row r="219" s="15" customFormat="1">
      <c r="A219" s="15"/>
      <c r="B219" s="255"/>
      <c r="C219" s="256"/>
      <c r="D219" s="235" t="s">
        <v>165</v>
      </c>
      <c r="E219" s="257" t="s">
        <v>1</v>
      </c>
      <c r="F219" s="258" t="s">
        <v>171</v>
      </c>
      <c r="G219" s="256"/>
      <c r="H219" s="259">
        <v>21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5" t="s">
        <v>165</v>
      </c>
      <c r="AU219" s="265" t="s">
        <v>91</v>
      </c>
      <c r="AV219" s="15" t="s">
        <v>163</v>
      </c>
      <c r="AW219" s="15" t="s">
        <v>36</v>
      </c>
      <c r="AX219" s="15" t="s">
        <v>89</v>
      </c>
      <c r="AY219" s="265" t="s">
        <v>156</v>
      </c>
    </row>
    <row r="220" s="12" customFormat="1" ht="22.8" customHeight="1">
      <c r="A220" s="12"/>
      <c r="B220" s="204"/>
      <c r="C220" s="205"/>
      <c r="D220" s="206" t="s">
        <v>80</v>
      </c>
      <c r="E220" s="218" t="s">
        <v>286</v>
      </c>
      <c r="F220" s="218" t="s">
        <v>287</v>
      </c>
      <c r="G220" s="205"/>
      <c r="H220" s="205"/>
      <c r="I220" s="208"/>
      <c r="J220" s="219">
        <f>BK220</f>
        <v>0</v>
      </c>
      <c r="K220" s="205"/>
      <c r="L220" s="210"/>
      <c r="M220" s="211"/>
      <c r="N220" s="212"/>
      <c r="O220" s="212"/>
      <c r="P220" s="213">
        <f>P221</f>
        <v>0</v>
      </c>
      <c r="Q220" s="212"/>
      <c r="R220" s="213">
        <f>R221</f>
        <v>0</v>
      </c>
      <c r="S220" s="212"/>
      <c r="T220" s="214">
        <f>T221</f>
        <v>0.14999999999999999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5" t="s">
        <v>91</v>
      </c>
      <c r="AT220" s="216" t="s">
        <v>80</v>
      </c>
      <c r="AU220" s="216" t="s">
        <v>89</v>
      </c>
      <c r="AY220" s="215" t="s">
        <v>156</v>
      </c>
      <c r="BK220" s="217">
        <f>BK221</f>
        <v>0</v>
      </c>
    </row>
    <row r="221" s="2" customFormat="1" ht="24.15" customHeight="1">
      <c r="A221" s="39"/>
      <c r="B221" s="40"/>
      <c r="C221" s="220" t="s">
        <v>288</v>
      </c>
      <c r="D221" s="220" t="s">
        <v>158</v>
      </c>
      <c r="E221" s="221" t="s">
        <v>289</v>
      </c>
      <c r="F221" s="222" t="s">
        <v>290</v>
      </c>
      <c r="G221" s="223" t="s">
        <v>197</v>
      </c>
      <c r="H221" s="224">
        <v>5</v>
      </c>
      <c r="I221" s="225"/>
      <c r="J221" s="226">
        <f>ROUND(I221*H221,2)</f>
        <v>0</v>
      </c>
      <c r="K221" s="222" t="s">
        <v>162</v>
      </c>
      <c r="L221" s="45"/>
      <c r="M221" s="227" t="s">
        <v>1</v>
      </c>
      <c r="N221" s="228" t="s">
        <v>46</v>
      </c>
      <c r="O221" s="92"/>
      <c r="P221" s="229">
        <f>O221*H221</f>
        <v>0</v>
      </c>
      <c r="Q221" s="229">
        <v>0</v>
      </c>
      <c r="R221" s="229">
        <f>Q221*H221</f>
        <v>0</v>
      </c>
      <c r="S221" s="229">
        <v>0.029999999999999999</v>
      </c>
      <c r="T221" s="230">
        <f>S221*H221</f>
        <v>0.14999999999999999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276</v>
      </c>
      <c r="AT221" s="231" t="s">
        <v>158</v>
      </c>
      <c r="AU221" s="231" t="s">
        <v>91</v>
      </c>
      <c r="AY221" s="18" t="s">
        <v>156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89</v>
      </c>
      <c r="BK221" s="232">
        <f>ROUND(I221*H221,2)</f>
        <v>0</v>
      </c>
      <c r="BL221" s="18" t="s">
        <v>276</v>
      </c>
      <c r="BM221" s="231" t="s">
        <v>291</v>
      </c>
    </row>
    <row r="222" s="12" customFormat="1" ht="22.8" customHeight="1">
      <c r="A222" s="12"/>
      <c r="B222" s="204"/>
      <c r="C222" s="205"/>
      <c r="D222" s="206" t="s">
        <v>80</v>
      </c>
      <c r="E222" s="218" t="s">
        <v>292</v>
      </c>
      <c r="F222" s="218" t="s">
        <v>293</v>
      </c>
      <c r="G222" s="205"/>
      <c r="H222" s="205"/>
      <c r="I222" s="208"/>
      <c r="J222" s="219">
        <f>BK222</f>
        <v>0</v>
      </c>
      <c r="K222" s="205"/>
      <c r="L222" s="210"/>
      <c r="M222" s="211"/>
      <c r="N222" s="212"/>
      <c r="O222" s="212"/>
      <c r="P222" s="213">
        <f>SUM(P223:P227)</f>
        <v>0</v>
      </c>
      <c r="Q222" s="212"/>
      <c r="R222" s="213">
        <f>SUM(R223:R227)</f>
        <v>0</v>
      </c>
      <c r="S222" s="212"/>
      <c r="T222" s="214">
        <f>SUM(T223:T227)</f>
        <v>6.6793826999999997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5" t="s">
        <v>91</v>
      </c>
      <c r="AT222" s="216" t="s">
        <v>80</v>
      </c>
      <c r="AU222" s="216" t="s">
        <v>89</v>
      </c>
      <c r="AY222" s="215" t="s">
        <v>156</v>
      </c>
      <c r="BK222" s="217">
        <f>SUM(BK223:BK227)</f>
        <v>0</v>
      </c>
    </row>
    <row r="223" s="2" customFormat="1" ht="24.15" customHeight="1">
      <c r="A223" s="39"/>
      <c r="B223" s="40"/>
      <c r="C223" s="220" t="s">
        <v>294</v>
      </c>
      <c r="D223" s="220" t="s">
        <v>158</v>
      </c>
      <c r="E223" s="221" t="s">
        <v>295</v>
      </c>
      <c r="F223" s="222" t="s">
        <v>296</v>
      </c>
      <c r="G223" s="223" t="s">
        <v>185</v>
      </c>
      <c r="H223" s="224">
        <v>80.310000000000002</v>
      </c>
      <c r="I223" s="225"/>
      <c r="J223" s="226">
        <f>ROUND(I223*H223,2)</f>
        <v>0</v>
      </c>
      <c r="K223" s="222" t="s">
        <v>162</v>
      </c>
      <c r="L223" s="45"/>
      <c r="M223" s="227" t="s">
        <v>1</v>
      </c>
      <c r="N223" s="228" t="s">
        <v>46</v>
      </c>
      <c r="O223" s="92"/>
      <c r="P223" s="229">
        <f>O223*H223</f>
        <v>0</v>
      </c>
      <c r="Q223" s="229">
        <v>0</v>
      </c>
      <c r="R223" s="229">
        <f>Q223*H223</f>
        <v>0</v>
      </c>
      <c r="S223" s="229">
        <v>0.083169999999999994</v>
      </c>
      <c r="T223" s="230">
        <f>S223*H223</f>
        <v>6.6793826999999997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276</v>
      </c>
      <c r="AT223" s="231" t="s">
        <v>158</v>
      </c>
      <c r="AU223" s="231" t="s">
        <v>91</v>
      </c>
      <c r="AY223" s="18" t="s">
        <v>156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89</v>
      </c>
      <c r="BK223" s="232">
        <f>ROUND(I223*H223,2)</f>
        <v>0</v>
      </c>
      <c r="BL223" s="18" t="s">
        <v>276</v>
      </c>
      <c r="BM223" s="231" t="s">
        <v>297</v>
      </c>
    </row>
    <row r="224" s="13" customFormat="1">
      <c r="A224" s="13"/>
      <c r="B224" s="233"/>
      <c r="C224" s="234"/>
      <c r="D224" s="235" t="s">
        <v>165</v>
      </c>
      <c r="E224" s="236" t="s">
        <v>1</v>
      </c>
      <c r="F224" s="237" t="s">
        <v>298</v>
      </c>
      <c r="G224" s="234"/>
      <c r="H224" s="236" t="s">
        <v>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165</v>
      </c>
      <c r="AU224" s="243" t="s">
        <v>91</v>
      </c>
      <c r="AV224" s="13" t="s">
        <v>89</v>
      </c>
      <c r="AW224" s="13" t="s">
        <v>36</v>
      </c>
      <c r="AX224" s="13" t="s">
        <v>81</v>
      </c>
      <c r="AY224" s="243" t="s">
        <v>156</v>
      </c>
    </row>
    <row r="225" s="13" customFormat="1">
      <c r="A225" s="13"/>
      <c r="B225" s="233"/>
      <c r="C225" s="234"/>
      <c r="D225" s="235" t="s">
        <v>165</v>
      </c>
      <c r="E225" s="236" t="s">
        <v>1</v>
      </c>
      <c r="F225" s="237" t="s">
        <v>178</v>
      </c>
      <c r="G225" s="234"/>
      <c r="H225" s="236" t="s">
        <v>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165</v>
      </c>
      <c r="AU225" s="243" t="s">
        <v>91</v>
      </c>
      <c r="AV225" s="13" t="s">
        <v>89</v>
      </c>
      <c r="AW225" s="13" t="s">
        <v>36</v>
      </c>
      <c r="AX225" s="13" t="s">
        <v>81</v>
      </c>
      <c r="AY225" s="243" t="s">
        <v>156</v>
      </c>
    </row>
    <row r="226" s="14" customFormat="1">
      <c r="A226" s="14"/>
      <c r="B226" s="244"/>
      <c r="C226" s="245"/>
      <c r="D226" s="235" t="s">
        <v>165</v>
      </c>
      <c r="E226" s="246" t="s">
        <v>1</v>
      </c>
      <c r="F226" s="247" t="s">
        <v>299</v>
      </c>
      <c r="G226" s="245"/>
      <c r="H226" s="248">
        <v>80.310000000000002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165</v>
      </c>
      <c r="AU226" s="254" t="s">
        <v>91</v>
      </c>
      <c r="AV226" s="14" t="s">
        <v>91</v>
      </c>
      <c r="AW226" s="14" t="s">
        <v>36</v>
      </c>
      <c r="AX226" s="14" t="s">
        <v>81</v>
      </c>
      <c r="AY226" s="254" t="s">
        <v>156</v>
      </c>
    </row>
    <row r="227" s="15" customFormat="1">
      <c r="A227" s="15"/>
      <c r="B227" s="255"/>
      <c r="C227" s="256"/>
      <c r="D227" s="235" t="s">
        <v>165</v>
      </c>
      <c r="E227" s="257" t="s">
        <v>101</v>
      </c>
      <c r="F227" s="258" t="s">
        <v>171</v>
      </c>
      <c r="G227" s="256"/>
      <c r="H227" s="259">
        <v>80.310000000000002</v>
      </c>
      <c r="I227" s="260"/>
      <c r="J227" s="256"/>
      <c r="K227" s="256"/>
      <c r="L227" s="261"/>
      <c r="M227" s="266"/>
      <c r="N227" s="267"/>
      <c r="O227" s="267"/>
      <c r="P227" s="267"/>
      <c r="Q227" s="267"/>
      <c r="R227" s="267"/>
      <c r="S227" s="267"/>
      <c r="T227" s="268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5" t="s">
        <v>165</v>
      </c>
      <c r="AU227" s="265" t="s">
        <v>91</v>
      </c>
      <c r="AV227" s="15" t="s">
        <v>163</v>
      </c>
      <c r="AW227" s="15" t="s">
        <v>36</v>
      </c>
      <c r="AX227" s="15" t="s">
        <v>89</v>
      </c>
      <c r="AY227" s="265" t="s">
        <v>156</v>
      </c>
    </row>
    <row r="228" s="2" customFormat="1" ht="6.96" customHeight="1">
      <c r="A228" s="39"/>
      <c r="B228" s="67"/>
      <c r="C228" s="68"/>
      <c r="D228" s="68"/>
      <c r="E228" s="68"/>
      <c r="F228" s="68"/>
      <c r="G228" s="68"/>
      <c r="H228" s="68"/>
      <c r="I228" s="68"/>
      <c r="J228" s="68"/>
      <c r="K228" s="68"/>
      <c r="L228" s="45"/>
      <c r="M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</row>
  </sheetData>
  <sheetProtection sheet="1" autoFilter="0" formatColumns="0" formatRows="0" objects="1" scenarios="1" spinCount="100000" saltValue="qhhT4b2yvMmRymfzD8l3anEFkekyYo1BS5fs84Kn2AYJ6uDaJ0DG34W8dv7vxgPAHMuuSY3JE7DfJtTipey19g==" hashValue="dPPYY8zEXDeJskYfEVq/AyGGyo2OJsjo3oyYls/08zpcv0LnhSF/OgPe3ps73oqihrOcSfxthGa6sHl4T2lZog==" algorithmName="SHA-512" password="CC35"/>
  <autoFilter ref="C124:K22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  <c r="AZ2" s="137" t="s">
        <v>103</v>
      </c>
      <c r="BA2" s="137" t="s">
        <v>1</v>
      </c>
      <c r="BB2" s="137" t="s">
        <v>1</v>
      </c>
      <c r="BC2" s="137" t="s">
        <v>104</v>
      </c>
      <c r="BD2" s="137" t="s">
        <v>91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91</v>
      </c>
      <c r="AZ3" s="137" t="s">
        <v>300</v>
      </c>
      <c r="BA3" s="137" t="s">
        <v>1</v>
      </c>
      <c r="BB3" s="137" t="s">
        <v>1</v>
      </c>
      <c r="BC3" s="137" t="s">
        <v>301</v>
      </c>
      <c r="BD3" s="137" t="s">
        <v>91</v>
      </c>
    </row>
    <row r="4" s="1" customFormat="1" ht="24.96" customHeight="1">
      <c r="B4" s="21"/>
      <c r="D4" s="140" t="s">
        <v>106</v>
      </c>
      <c r="L4" s="21"/>
      <c r="M4" s="141" t="s">
        <v>10</v>
      </c>
      <c r="AT4" s="18" t="s">
        <v>4</v>
      </c>
      <c r="AZ4" s="137" t="s">
        <v>107</v>
      </c>
      <c r="BA4" s="137" t="s">
        <v>1</v>
      </c>
      <c r="BB4" s="137" t="s">
        <v>1</v>
      </c>
      <c r="BC4" s="137" t="s">
        <v>108</v>
      </c>
      <c r="BD4" s="137" t="s">
        <v>91</v>
      </c>
    </row>
    <row r="5" s="1" customFormat="1" ht="6.96" customHeight="1">
      <c r="B5" s="21"/>
      <c r="L5" s="21"/>
      <c r="AZ5" s="137" t="s">
        <v>109</v>
      </c>
      <c r="BA5" s="137" t="s">
        <v>1</v>
      </c>
      <c r="BB5" s="137" t="s">
        <v>1</v>
      </c>
      <c r="BC5" s="137" t="s">
        <v>110</v>
      </c>
      <c r="BD5" s="137" t="s">
        <v>91</v>
      </c>
    </row>
    <row r="6" s="1" customFormat="1" ht="12" customHeight="1">
      <c r="B6" s="21"/>
      <c r="D6" s="142" t="s">
        <v>16</v>
      </c>
      <c r="L6" s="21"/>
      <c r="AZ6" s="137" t="s">
        <v>121</v>
      </c>
      <c r="BA6" s="137" t="s">
        <v>1</v>
      </c>
      <c r="BB6" s="137" t="s">
        <v>1</v>
      </c>
      <c r="BC6" s="137" t="s">
        <v>122</v>
      </c>
      <c r="BD6" s="137" t="s">
        <v>91</v>
      </c>
    </row>
    <row r="7" s="1" customFormat="1" ht="16.5" customHeight="1">
      <c r="B7" s="21"/>
      <c r="E7" s="143" t="str">
        <f>'Rekapitulace stavby'!K6</f>
        <v>Elpis</v>
      </c>
      <c r="F7" s="142"/>
      <c r="G7" s="142"/>
      <c r="H7" s="142"/>
      <c r="L7" s="21"/>
      <c r="AZ7" s="137" t="s">
        <v>123</v>
      </c>
      <c r="BA7" s="137" t="s">
        <v>1</v>
      </c>
      <c r="BB7" s="137" t="s">
        <v>1</v>
      </c>
      <c r="BC7" s="137" t="s">
        <v>124</v>
      </c>
      <c r="BD7" s="137" t="s">
        <v>91</v>
      </c>
    </row>
    <row r="8" s="2" customFormat="1" ht="12" customHeight="1">
      <c r="A8" s="39"/>
      <c r="B8" s="45"/>
      <c r="C8" s="39"/>
      <c r="D8" s="142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125</v>
      </c>
      <c r="BA8" s="137" t="s">
        <v>1</v>
      </c>
      <c r="BB8" s="137" t="s">
        <v>1</v>
      </c>
      <c r="BC8" s="137" t="s">
        <v>126</v>
      </c>
      <c r="BD8" s="137" t="s">
        <v>91</v>
      </c>
    </row>
    <row r="9" s="2" customFormat="1" ht="16.5" customHeight="1">
      <c r="A9" s="39"/>
      <c r="B9" s="45"/>
      <c r="C9" s="39"/>
      <c r="D9" s="39"/>
      <c r="E9" s="144" t="s">
        <v>302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303</v>
      </c>
      <c r="BA9" s="137" t="s">
        <v>1</v>
      </c>
      <c r="BB9" s="137" t="s">
        <v>1</v>
      </c>
      <c r="BC9" s="137" t="s">
        <v>304</v>
      </c>
      <c r="BD9" s="137" t="s">
        <v>91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305</v>
      </c>
      <c r="BA10" s="137" t="s">
        <v>1</v>
      </c>
      <c r="BB10" s="137" t="s">
        <v>1</v>
      </c>
      <c r="BC10" s="137" t="s">
        <v>306</v>
      </c>
      <c r="BD10" s="137" t="s">
        <v>91</v>
      </c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307</v>
      </c>
      <c r="BA11" s="137" t="s">
        <v>1</v>
      </c>
      <c r="BB11" s="137" t="s">
        <v>1</v>
      </c>
      <c r="BC11" s="137" t="s">
        <v>102</v>
      </c>
      <c r="BD11" s="137" t="s">
        <v>91</v>
      </c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15. 4. 2025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308</v>
      </c>
      <c r="BA12" s="137" t="s">
        <v>1</v>
      </c>
      <c r="BB12" s="137" t="s">
        <v>1</v>
      </c>
      <c r="BC12" s="137" t="s">
        <v>309</v>
      </c>
      <c r="BD12" s="137" t="s">
        <v>91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310</v>
      </c>
      <c r="BA13" s="137" t="s">
        <v>1</v>
      </c>
      <c r="BB13" s="137" t="s">
        <v>1</v>
      </c>
      <c r="BC13" s="137" t="s">
        <v>311</v>
      </c>
      <c r="BD13" s="137" t="s">
        <v>91</v>
      </c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312</v>
      </c>
      <c r="BA14" s="137" t="s">
        <v>1</v>
      </c>
      <c r="BB14" s="137" t="s">
        <v>1</v>
      </c>
      <c r="BC14" s="137" t="s">
        <v>7</v>
      </c>
      <c r="BD14" s="137" t="s">
        <v>91</v>
      </c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111</v>
      </c>
      <c r="BA15" s="137" t="s">
        <v>1</v>
      </c>
      <c r="BB15" s="137" t="s">
        <v>1</v>
      </c>
      <c r="BC15" s="137" t="s">
        <v>112</v>
      </c>
      <c r="BD15" s="137" t="s">
        <v>91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7" t="s">
        <v>313</v>
      </c>
      <c r="BA16" s="137" t="s">
        <v>1</v>
      </c>
      <c r="BB16" s="137" t="s">
        <v>1</v>
      </c>
      <c r="BC16" s="137" t="s">
        <v>314</v>
      </c>
      <c r="BD16" s="137" t="s">
        <v>91</v>
      </c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7" t="s">
        <v>113</v>
      </c>
      <c r="BA17" s="137" t="s">
        <v>1</v>
      </c>
      <c r="BB17" s="137" t="s">
        <v>1</v>
      </c>
      <c r="BC17" s="137" t="s">
        <v>114</v>
      </c>
      <c r="BD17" s="137" t="s">
        <v>91</v>
      </c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37" t="s">
        <v>116</v>
      </c>
      <c r="BA18" s="137" t="s">
        <v>1</v>
      </c>
      <c r="BB18" s="137" t="s">
        <v>1</v>
      </c>
      <c r="BC18" s="137" t="s">
        <v>117</v>
      </c>
      <c r="BD18" s="137" t="s">
        <v>91</v>
      </c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137" t="s">
        <v>119</v>
      </c>
      <c r="BA19" s="137" t="s">
        <v>1</v>
      </c>
      <c r="BB19" s="137" t="s">
        <v>1</v>
      </c>
      <c r="BC19" s="137" t="s">
        <v>120</v>
      </c>
      <c r="BD19" s="137" t="s">
        <v>91</v>
      </c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47"/>
      <c r="B27" s="148"/>
      <c r="C27" s="147"/>
      <c r="D27" s="147"/>
      <c r="E27" s="149" t="s">
        <v>40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41</v>
      </c>
      <c r="E30" s="39"/>
      <c r="F30" s="39"/>
      <c r="G30" s="39"/>
      <c r="H30" s="39"/>
      <c r="I30" s="39"/>
      <c r="J30" s="153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43</v>
      </c>
      <c r="G32" s="39"/>
      <c r="H32" s="39"/>
      <c r="I32" s="154" t="s">
        <v>42</v>
      </c>
      <c r="J32" s="154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45</v>
      </c>
      <c r="E33" s="142" t="s">
        <v>46</v>
      </c>
      <c r="F33" s="156">
        <f>ROUND((SUM(BE129:BE609)),  2)</f>
        <v>0</v>
      </c>
      <c r="G33" s="39"/>
      <c r="H33" s="39"/>
      <c r="I33" s="157">
        <v>0.20999999999999999</v>
      </c>
      <c r="J33" s="156">
        <f>ROUND(((SUM(BE129:BE609))*I33),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47</v>
      </c>
      <c r="F34" s="156">
        <f>ROUND((SUM(BF129:BF609)),  2)</f>
        <v>0</v>
      </c>
      <c r="G34" s="39"/>
      <c r="H34" s="39"/>
      <c r="I34" s="157">
        <v>0.12</v>
      </c>
      <c r="J34" s="156">
        <f>ROUND(((SUM(BF129:BF609))*I34),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48</v>
      </c>
      <c r="F35" s="156">
        <f>ROUND((SUM(BG129:BG609)),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49</v>
      </c>
      <c r="F36" s="156">
        <f>ROUND((SUM(BH129:BH609)),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50</v>
      </c>
      <c r="F37" s="156">
        <f>ROUND((SUM(BI129:BI609)),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51</v>
      </c>
      <c r="E39" s="160"/>
      <c r="F39" s="160"/>
      <c r="G39" s="161" t="s">
        <v>52</v>
      </c>
      <c r="H39" s="162" t="s">
        <v>53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54</v>
      </c>
      <c r="E50" s="166"/>
      <c r="F50" s="166"/>
      <c r="G50" s="165" t="s">
        <v>55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56</v>
      </c>
      <c r="E61" s="168"/>
      <c r="F61" s="169" t="s">
        <v>57</v>
      </c>
      <c r="G61" s="167" t="s">
        <v>56</v>
      </c>
      <c r="H61" s="168"/>
      <c r="I61" s="168"/>
      <c r="J61" s="170" t="s">
        <v>57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58</v>
      </c>
      <c r="E65" s="171"/>
      <c r="F65" s="171"/>
      <c r="G65" s="165" t="s">
        <v>59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56</v>
      </c>
      <c r="E76" s="168"/>
      <c r="F76" s="169" t="s">
        <v>57</v>
      </c>
      <c r="G76" s="167" t="s">
        <v>56</v>
      </c>
      <c r="H76" s="168"/>
      <c r="I76" s="168"/>
      <c r="J76" s="170" t="s">
        <v>57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Elpis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Nové konstrukce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Židenice</v>
      </c>
      <c r="G89" s="41"/>
      <c r="H89" s="41"/>
      <c r="I89" s="33" t="s">
        <v>22</v>
      </c>
      <c r="J89" s="80" t="str">
        <f>IF(J12="","",J12)</f>
        <v>15. 4. 2025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MŠ speciální, ZŠ speciální a PŠ Elpis Brno, p.o.</v>
      </c>
      <c r="G91" s="41"/>
      <c r="H91" s="41"/>
      <c r="I91" s="33" t="s">
        <v>32</v>
      </c>
      <c r="J91" s="37" t="str">
        <f>E21</f>
        <v>Pro budovy,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128</v>
      </c>
      <c r="D94" s="178"/>
      <c r="E94" s="178"/>
      <c r="F94" s="178"/>
      <c r="G94" s="178"/>
      <c r="H94" s="178"/>
      <c r="I94" s="178"/>
      <c r="J94" s="179" t="s">
        <v>129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130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1"/>
      <c r="C97" s="182"/>
      <c r="D97" s="183" t="s">
        <v>132</v>
      </c>
      <c r="E97" s="184"/>
      <c r="F97" s="184"/>
      <c r="G97" s="184"/>
      <c r="H97" s="184"/>
      <c r="I97" s="184"/>
      <c r="J97" s="185">
        <f>J130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315</v>
      </c>
      <c r="E98" s="190"/>
      <c r="F98" s="190"/>
      <c r="G98" s="190"/>
      <c r="H98" s="190"/>
      <c r="I98" s="190"/>
      <c r="J98" s="191">
        <f>J131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316</v>
      </c>
      <c r="E99" s="190"/>
      <c r="F99" s="190"/>
      <c r="G99" s="190"/>
      <c r="H99" s="190"/>
      <c r="I99" s="190"/>
      <c r="J99" s="191">
        <f>J143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134</v>
      </c>
      <c r="E100" s="190"/>
      <c r="F100" s="190"/>
      <c r="G100" s="190"/>
      <c r="H100" s="190"/>
      <c r="I100" s="190"/>
      <c r="J100" s="191">
        <f>J383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317</v>
      </c>
      <c r="E101" s="190"/>
      <c r="F101" s="190"/>
      <c r="G101" s="190"/>
      <c r="H101" s="190"/>
      <c r="I101" s="190"/>
      <c r="J101" s="191">
        <f>J388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1"/>
      <c r="C102" s="182"/>
      <c r="D102" s="183" t="s">
        <v>136</v>
      </c>
      <c r="E102" s="184"/>
      <c r="F102" s="184"/>
      <c r="G102" s="184"/>
      <c r="H102" s="184"/>
      <c r="I102" s="184"/>
      <c r="J102" s="185">
        <f>J390</f>
        <v>0</v>
      </c>
      <c r="K102" s="182"/>
      <c r="L102" s="18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7"/>
      <c r="C103" s="188"/>
      <c r="D103" s="189" t="s">
        <v>137</v>
      </c>
      <c r="E103" s="190"/>
      <c r="F103" s="190"/>
      <c r="G103" s="190"/>
      <c r="H103" s="190"/>
      <c r="I103" s="190"/>
      <c r="J103" s="191">
        <f>J391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318</v>
      </c>
      <c r="E104" s="190"/>
      <c r="F104" s="190"/>
      <c r="G104" s="190"/>
      <c r="H104" s="190"/>
      <c r="I104" s="190"/>
      <c r="J104" s="191">
        <f>J481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319</v>
      </c>
      <c r="E105" s="190"/>
      <c r="F105" s="190"/>
      <c r="G105" s="190"/>
      <c r="H105" s="190"/>
      <c r="I105" s="190"/>
      <c r="J105" s="191">
        <f>J527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139</v>
      </c>
      <c r="E106" s="190"/>
      <c r="F106" s="190"/>
      <c r="G106" s="190"/>
      <c r="H106" s="190"/>
      <c r="I106" s="190"/>
      <c r="J106" s="191">
        <f>J558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1"/>
      <c r="C107" s="182"/>
      <c r="D107" s="183" t="s">
        <v>320</v>
      </c>
      <c r="E107" s="184"/>
      <c r="F107" s="184"/>
      <c r="G107" s="184"/>
      <c r="H107" s="184"/>
      <c r="I107" s="184"/>
      <c r="J107" s="185">
        <f>J574</f>
        <v>0</v>
      </c>
      <c r="K107" s="182"/>
      <c r="L107" s="18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7"/>
      <c r="C108" s="188"/>
      <c r="D108" s="189" t="s">
        <v>321</v>
      </c>
      <c r="E108" s="190"/>
      <c r="F108" s="190"/>
      <c r="G108" s="190"/>
      <c r="H108" s="190"/>
      <c r="I108" s="190"/>
      <c r="J108" s="191">
        <f>J575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1"/>
      <c r="C109" s="182"/>
      <c r="D109" s="183" t="s">
        <v>322</v>
      </c>
      <c r="E109" s="184"/>
      <c r="F109" s="184"/>
      <c r="G109" s="184"/>
      <c r="H109" s="184"/>
      <c r="I109" s="184"/>
      <c r="J109" s="185">
        <f>J581</f>
        <v>0</v>
      </c>
      <c r="K109" s="182"/>
      <c r="L109" s="18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141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6" t="str">
        <f>E7</f>
        <v>Elpis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115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02 - Nové konstrukce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Židenice</v>
      </c>
      <c r="G123" s="41"/>
      <c r="H123" s="41"/>
      <c r="I123" s="33" t="s">
        <v>22</v>
      </c>
      <c r="J123" s="80" t="str">
        <f>IF(J12="","",J12)</f>
        <v>15. 4. 2025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MŠ speciální, ZŠ speciální a PŠ Elpis Brno, p.o.</v>
      </c>
      <c r="G125" s="41"/>
      <c r="H125" s="41"/>
      <c r="I125" s="33" t="s">
        <v>32</v>
      </c>
      <c r="J125" s="37" t="str">
        <f>E21</f>
        <v>Pro budovy, s.r.o.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IF(E18="","",E18)</f>
        <v>Vyplň údaj</v>
      </c>
      <c r="G126" s="41"/>
      <c r="H126" s="41"/>
      <c r="I126" s="33" t="s">
        <v>37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3"/>
      <c r="B128" s="194"/>
      <c r="C128" s="195" t="s">
        <v>142</v>
      </c>
      <c r="D128" s="196" t="s">
        <v>66</v>
      </c>
      <c r="E128" s="196" t="s">
        <v>62</v>
      </c>
      <c r="F128" s="196" t="s">
        <v>63</v>
      </c>
      <c r="G128" s="196" t="s">
        <v>143</v>
      </c>
      <c r="H128" s="196" t="s">
        <v>144</v>
      </c>
      <c r="I128" s="196" t="s">
        <v>145</v>
      </c>
      <c r="J128" s="196" t="s">
        <v>129</v>
      </c>
      <c r="K128" s="197" t="s">
        <v>146</v>
      </c>
      <c r="L128" s="198"/>
      <c r="M128" s="101" t="s">
        <v>1</v>
      </c>
      <c r="N128" s="102" t="s">
        <v>45</v>
      </c>
      <c r="O128" s="102" t="s">
        <v>147</v>
      </c>
      <c r="P128" s="102" t="s">
        <v>148</v>
      </c>
      <c r="Q128" s="102" t="s">
        <v>149</v>
      </c>
      <c r="R128" s="102" t="s">
        <v>150</v>
      </c>
      <c r="S128" s="102" t="s">
        <v>151</v>
      </c>
      <c r="T128" s="103" t="s">
        <v>152</v>
      </c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</row>
    <row r="129" s="2" customFormat="1" ht="22.8" customHeight="1">
      <c r="A129" s="39"/>
      <c r="B129" s="40"/>
      <c r="C129" s="108" t="s">
        <v>153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P130+P390+P574+P581</f>
        <v>0</v>
      </c>
      <c r="Q129" s="105"/>
      <c r="R129" s="201">
        <f>R130+R390+R574+R581</f>
        <v>78.814985179999994</v>
      </c>
      <c r="S129" s="105"/>
      <c r="T129" s="202">
        <f>T130+T390+T574+T581</f>
        <v>0.013167000000000002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80</v>
      </c>
      <c r="AU129" s="18" t="s">
        <v>131</v>
      </c>
      <c r="BK129" s="203">
        <f>BK130+BK390+BK574+BK581</f>
        <v>0</v>
      </c>
    </row>
    <row r="130" s="12" customFormat="1" ht="25.92" customHeight="1">
      <c r="A130" s="12"/>
      <c r="B130" s="204"/>
      <c r="C130" s="205"/>
      <c r="D130" s="206" t="s">
        <v>80</v>
      </c>
      <c r="E130" s="207" t="s">
        <v>154</v>
      </c>
      <c r="F130" s="207" t="s">
        <v>155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P131+P143+P383+P388</f>
        <v>0</v>
      </c>
      <c r="Q130" s="212"/>
      <c r="R130" s="213">
        <f>R131+R143+R383+R388</f>
        <v>62.715650539999999</v>
      </c>
      <c r="S130" s="212"/>
      <c r="T130" s="214">
        <f>T131+T143+T383+T388</f>
        <v>0.013167000000000002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89</v>
      </c>
      <c r="AT130" s="216" t="s">
        <v>80</v>
      </c>
      <c r="AU130" s="216" t="s">
        <v>81</v>
      </c>
      <c r="AY130" s="215" t="s">
        <v>156</v>
      </c>
      <c r="BK130" s="217">
        <f>BK131+BK143+BK383+BK388</f>
        <v>0</v>
      </c>
    </row>
    <row r="131" s="12" customFormat="1" ht="22.8" customHeight="1">
      <c r="A131" s="12"/>
      <c r="B131" s="204"/>
      <c r="C131" s="205"/>
      <c r="D131" s="206" t="s">
        <v>80</v>
      </c>
      <c r="E131" s="218" t="s">
        <v>105</v>
      </c>
      <c r="F131" s="218" t="s">
        <v>323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SUM(P132:P142)</f>
        <v>0</v>
      </c>
      <c r="Q131" s="212"/>
      <c r="R131" s="213">
        <f>SUM(R132:R142)</f>
        <v>2.6351118000000002</v>
      </c>
      <c r="S131" s="212"/>
      <c r="T131" s="214">
        <f>SUM(T132:T142)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89</v>
      </c>
      <c r="AT131" s="216" t="s">
        <v>80</v>
      </c>
      <c r="AU131" s="216" t="s">
        <v>89</v>
      </c>
      <c r="AY131" s="215" t="s">
        <v>156</v>
      </c>
      <c r="BK131" s="217">
        <f>SUM(BK132:BK142)</f>
        <v>0</v>
      </c>
    </row>
    <row r="132" s="2" customFormat="1" ht="62.7" customHeight="1">
      <c r="A132" s="39"/>
      <c r="B132" s="40"/>
      <c r="C132" s="220" t="s">
        <v>89</v>
      </c>
      <c r="D132" s="220" t="s">
        <v>158</v>
      </c>
      <c r="E132" s="221" t="s">
        <v>324</v>
      </c>
      <c r="F132" s="222" t="s">
        <v>325</v>
      </c>
      <c r="G132" s="223" t="s">
        <v>161</v>
      </c>
      <c r="H132" s="224">
        <v>1.409</v>
      </c>
      <c r="I132" s="225"/>
      <c r="J132" s="226">
        <f>ROUND(I132*H132,2)</f>
        <v>0</v>
      </c>
      <c r="K132" s="222" t="s">
        <v>162</v>
      </c>
      <c r="L132" s="45"/>
      <c r="M132" s="227" t="s">
        <v>1</v>
      </c>
      <c r="N132" s="228" t="s">
        <v>46</v>
      </c>
      <c r="O132" s="92"/>
      <c r="P132" s="229">
        <f>O132*H132</f>
        <v>0</v>
      </c>
      <c r="Q132" s="229">
        <v>1.8702000000000001</v>
      </c>
      <c r="R132" s="229">
        <f>Q132*H132</f>
        <v>2.6351118000000002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163</v>
      </c>
      <c r="AT132" s="231" t="s">
        <v>158</v>
      </c>
      <c r="AU132" s="231" t="s">
        <v>91</v>
      </c>
      <c r="AY132" s="18" t="s">
        <v>156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89</v>
      </c>
      <c r="BK132" s="232">
        <f>ROUND(I132*H132,2)</f>
        <v>0</v>
      </c>
      <c r="BL132" s="18" t="s">
        <v>163</v>
      </c>
      <c r="BM132" s="231" t="s">
        <v>326</v>
      </c>
    </row>
    <row r="133" s="13" customFormat="1">
      <c r="A133" s="13"/>
      <c r="B133" s="233"/>
      <c r="C133" s="234"/>
      <c r="D133" s="235" t="s">
        <v>165</v>
      </c>
      <c r="E133" s="236" t="s">
        <v>1</v>
      </c>
      <c r="F133" s="237" t="s">
        <v>327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165</v>
      </c>
      <c r="AU133" s="243" t="s">
        <v>91</v>
      </c>
      <c r="AV133" s="13" t="s">
        <v>89</v>
      </c>
      <c r="AW133" s="13" t="s">
        <v>36</v>
      </c>
      <c r="AX133" s="13" t="s">
        <v>81</v>
      </c>
      <c r="AY133" s="243" t="s">
        <v>156</v>
      </c>
    </row>
    <row r="134" s="13" customFormat="1">
      <c r="A134" s="13"/>
      <c r="B134" s="233"/>
      <c r="C134" s="234"/>
      <c r="D134" s="235" t="s">
        <v>165</v>
      </c>
      <c r="E134" s="236" t="s">
        <v>1</v>
      </c>
      <c r="F134" s="237" t="s">
        <v>241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165</v>
      </c>
      <c r="AU134" s="243" t="s">
        <v>91</v>
      </c>
      <c r="AV134" s="13" t="s">
        <v>89</v>
      </c>
      <c r="AW134" s="13" t="s">
        <v>36</v>
      </c>
      <c r="AX134" s="13" t="s">
        <v>81</v>
      </c>
      <c r="AY134" s="243" t="s">
        <v>156</v>
      </c>
    </row>
    <row r="135" s="14" customFormat="1">
      <c r="A135" s="14"/>
      <c r="B135" s="244"/>
      <c r="C135" s="245"/>
      <c r="D135" s="235" t="s">
        <v>165</v>
      </c>
      <c r="E135" s="246" t="s">
        <v>1</v>
      </c>
      <c r="F135" s="247" t="s">
        <v>328</v>
      </c>
      <c r="G135" s="245"/>
      <c r="H135" s="248">
        <v>0.17699999999999999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165</v>
      </c>
      <c r="AU135" s="254" t="s">
        <v>91</v>
      </c>
      <c r="AV135" s="14" t="s">
        <v>91</v>
      </c>
      <c r="AW135" s="14" t="s">
        <v>36</v>
      </c>
      <c r="AX135" s="14" t="s">
        <v>81</v>
      </c>
      <c r="AY135" s="254" t="s">
        <v>156</v>
      </c>
    </row>
    <row r="136" s="14" customFormat="1">
      <c r="A136" s="14"/>
      <c r="B136" s="244"/>
      <c r="C136" s="245"/>
      <c r="D136" s="235" t="s">
        <v>165</v>
      </c>
      <c r="E136" s="246" t="s">
        <v>1</v>
      </c>
      <c r="F136" s="247" t="s">
        <v>328</v>
      </c>
      <c r="G136" s="245"/>
      <c r="H136" s="248">
        <v>0.17699999999999999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165</v>
      </c>
      <c r="AU136" s="254" t="s">
        <v>91</v>
      </c>
      <c r="AV136" s="14" t="s">
        <v>91</v>
      </c>
      <c r="AW136" s="14" t="s">
        <v>36</v>
      </c>
      <c r="AX136" s="14" t="s">
        <v>81</v>
      </c>
      <c r="AY136" s="254" t="s">
        <v>156</v>
      </c>
    </row>
    <row r="137" s="14" customFormat="1">
      <c r="A137" s="14"/>
      <c r="B137" s="244"/>
      <c r="C137" s="245"/>
      <c r="D137" s="235" t="s">
        <v>165</v>
      </c>
      <c r="E137" s="246" t="s">
        <v>1</v>
      </c>
      <c r="F137" s="247" t="s">
        <v>329</v>
      </c>
      <c r="G137" s="245"/>
      <c r="H137" s="248">
        <v>0.34399999999999997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165</v>
      </c>
      <c r="AU137" s="254" t="s">
        <v>91</v>
      </c>
      <c r="AV137" s="14" t="s">
        <v>91</v>
      </c>
      <c r="AW137" s="14" t="s">
        <v>36</v>
      </c>
      <c r="AX137" s="14" t="s">
        <v>81</v>
      </c>
      <c r="AY137" s="254" t="s">
        <v>156</v>
      </c>
    </row>
    <row r="138" s="13" customFormat="1">
      <c r="A138" s="13"/>
      <c r="B138" s="233"/>
      <c r="C138" s="234"/>
      <c r="D138" s="235" t="s">
        <v>165</v>
      </c>
      <c r="E138" s="236" t="s">
        <v>1</v>
      </c>
      <c r="F138" s="237" t="s">
        <v>244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165</v>
      </c>
      <c r="AU138" s="243" t="s">
        <v>91</v>
      </c>
      <c r="AV138" s="13" t="s">
        <v>89</v>
      </c>
      <c r="AW138" s="13" t="s">
        <v>36</v>
      </c>
      <c r="AX138" s="13" t="s">
        <v>81</v>
      </c>
      <c r="AY138" s="243" t="s">
        <v>156</v>
      </c>
    </row>
    <row r="139" s="14" customFormat="1">
      <c r="A139" s="14"/>
      <c r="B139" s="244"/>
      <c r="C139" s="245"/>
      <c r="D139" s="235" t="s">
        <v>165</v>
      </c>
      <c r="E139" s="246" t="s">
        <v>1</v>
      </c>
      <c r="F139" s="247" t="s">
        <v>330</v>
      </c>
      <c r="G139" s="245"/>
      <c r="H139" s="248">
        <v>0.23699999999999999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165</v>
      </c>
      <c r="AU139" s="254" t="s">
        <v>91</v>
      </c>
      <c r="AV139" s="14" t="s">
        <v>91</v>
      </c>
      <c r="AW139" s="14" t="s">
        <v>36</v>
      </c>
      <c r="AX139" s="14" t="s">
        <v>81</v>
      </c>
      <c r="AY139" s="254" t="s">
        <v>156</v>
      </c>
    </row>
    <row r="140" s="14" customFormat="1">
      <c r="A140" s="14"/>
      <c r="B140" s="244"/>
      <c r="C140" s="245"/>
      <c r="D140" s="235" t="s">
        <v>165</v>
      </c>
      <c r="E140" s="246" t="s">
        <v>1</v>
      </c>
      <c r="F140" s="247" t="s">
        <v>330</v>
      </c>
      <c r="G140" s="245"/>
      <c r="H140" s="248">
        <v>0.23699999999999999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165</v>
      </c>
      <c r="AU140" s="254" t="s">
        <v>91</v>
      </c>
      <c r="AV140" s="14" t="s">
        <v>91</v>
      </c>
      <c r="AW140" s="14" t="s">
        <v>36</v>
      </c>
      <c r="AX140" s="14" t="s">
        <v>81</v>
      </c>
      <c r="AY140" s="254" t="s">
        <v>156</v>
      </c>
    </row>
    <row r="141" s="14" customFormat="1">
      <c r="A141" s="14"/>
      <c r="B141" s="244"/>
      <c r="C141" s="245"/>
      <c r="D141" s="235" t="s">
        <v>165</v>
      </c>
      <c r="E141" s="246" t="s">
        <v>1</v>
      </c>
      <c r="F141" s="247" t="s">
        <v>330</v>
      </c>
      <c r="G141" s="245"/>
      <c r="H141" s="248">
        <v>0.23699999999999999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165</v>
      </c>
      <c r="AU141" s="254" t="s">
        <v>91</v>
      </c>
      <c r="AV141" s="14" t="s">
        <v>91</v>
      </c>
      <c r="AW141" s="14" t="s">
        <v>36</v>
      </c>
      <c r="AX141" s="14" t="s">
        <v>81</v>
      </c>
      <c r="AY141" s="254" t="s">
        <v>156</v>
      </c>
    </row>
    <row r="142" s="15" customFormat="1">
      <c r="A142" s="15"/>
      <c r="B142" s="255"/>
      <c r="C142" s="256"/>
      <c r="D142" s="235" t="s">
        <v>165</v>
      </c>
      <c r="E142" s="257" t="s">
        <v>1</v>
      </c>
      <c r="F142" s="258" t="s">
        <v>171</v>
      </c>
      <c r="G142" s="256"/>
      <c r="H142" s="259">
        <v>1.409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5" t="s">
        <v>165</v>
      </c>
      <c r="AU142" s="265" t="s">
        <v>91</v>
      </c>
      <c r="AV142" s="15" t="s">
        <v>163</v>
      </c>
      <c r="AW142" s="15" t="s">
        <v>36</v>
      </c>
      <c r="AX142" s="15" t="s">
        <v>89</v>
      </c>
      <c r="AY142" s="265" t="s">
        <v>156</v>
      </c>
    </row>
    <row r="143" s="12" customFormat="1" ht="22.8" customHeight="1">
      <c r="A143" s="12"/>
      <c r="B143" s="204"/>
      <c r="C143" s="205"/>
      <c r="D143" s="206" t="s">
        <v>80</v>
      </c>
      <c r="E143" s="218" t="s">
        <v>201</v>
      </c>
      <c r="F143" s="218" t="s">
        <v>331</v>
      </c>
      <c r="G143" s="205"/>
      <c r="H143" s="205"/>
      <c r="I143" s="208"/>
      <c r="J143" s="219">
        <f>BK143</f>
        <v>0</v>
      </c>
      <c r="K143" s="205"/>
      <c r="L143" s="210"/>
      <c r="M143" s="211"/>
      <c r="N143" s="212"/>
      <c r="O143" s="212"/>
      <c r="P143" s="213">
        <f>SUM(P144:P382)</f>
        <v>0</v>
      </c>
      <c r="Q143" s="212"/>
      <c r="R143" s="213">
        <f>SUM(R144:R382)</f>
        <v>60.080538740000001</v>
      </c>
      <c r="S143" s="212"/>
      <c r="T143" s="214">
        <f>SUM(T144:T382)</f>
        <v>0.013167000000000002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5" t="s">
        <v>89</v>
      </c>
      <c r="AT143" s="216" t="s">
        <v>80</v>
      </c>
      <c r="AU143" s="216" t="s">
        <v>89</v>
      </c>
      <c r="AY143" s="215" t="s">
        <v>156</v>
      </c>
      <c r="BK143" s="217">
        <f>SUM(BK144:BK382)</f>
        <v>0</v>
      </c>
    </row>
    <row r="144" s="2" customFormat="1" ht="37.8" customHeight="1">
      <c r="A144" s="39"/>
      <c r="B144" s="40"/>
      <c r="C144" s="220" t="s">
        <v>91</v>
      </c>
      <c r="D144" s="220" t="s">
        <v>158</v>
      </c>
      <c r="E144" s="221" t="s">
        <v>332</v>
      </c>
      <c r="F144" s="222" t="s">
        <v>333</v>
      </c>
      <c r="G144" s="223" t="s">
        <v>185</v>
      </c>
      <c r="H144" s="224">
        <v>160</v>
      </c>
      <c r="I144" s="225"/>
      <c r="J144" s="226">
        <f>ROUND(I144*H144,2)</f>
        <v>0</v>
      </c>
      <c r="K144" s="222" t="s">
        <v>162</v>
      </c>
      <c r="L144" s="45"/>
      <c r="M144" s="227" t="s">
        <v>1</v>
      </c>
      <c r="N144" s="228" t="s">
        <v>46</v>
      </c>
      <c r="O144" s="92"/>
      <c r="P144" s="229">
        <f>O144*H144</f>
        <v>0</v>
      </c>
      <c r="Q144" s="229">
        <v>2.0000000000000002E-05</v>
      </c>
      <c r="R144" s="229">
        <f>Q144*H144</f>
        <v>0.0032000000000000002</v>
      </c>
      <c r="S144" s="229">
        <v>6.0000000000000002E-05</v>
      </c>
      <c r="T144" s="230">
        <f>S144*H144</f>
        <v>0.0096000000000000009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163</v>
      </c>
      <c r="AT144" s="231" t="s">
        <v>158</v>
      </c>
      <c r="AU144" s="231" t="s">
        <v>91</v>
      </c>
      <c r="AY144" s="18" t="s">
        <v>156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89</v>
      </c>
      <c r="BK144" s="232">
        <f>ROUND(I144*H144,2)</f>
        <v>0</v>
      </c>
      <c r="BL144" s="18" t="s">
        <v>163</v>
      </c>
      <c r="BM144" s="231" t="s">
        <v>334</v>
      </c>
    </row>
    <row r="145" s="2" customFormat="1" ht="37.8" customHeight="1">
      <c r="A145" s="39"/>
      <c r="B145" s="40"/>
      <c r="C145" s="220" t="s">
        <v>105</v>
      </c>
      <c r="D145" s="220" t="s">
        <v>158</v>
      </c>
      <c r="E145" s="221" t="s">
        <v>335</v>
      </c>
      <c r="F145" s="222" t="s">
        <v>336</v>
      </c>
      <c r="G145" s="223" t="s">
        <v>185</v>
      </c>
      <c r="H145" s="224">
        <v>356.69999999999999</v>
      </c>
      <c r="I145" s="225"/>
      <c r="J145" s="226">
        <f>ROUND(I145*H145,2)</f>
        <v>0</v>
      </c>
      <c r="K145" s="222" t="s">
        <v>162</v>
      </c>
      <c r="L145" s="45"/>
      <c r="M145" s="227" t="s">
        <v>1</v>
      </c>
      <c r="N145" s="228" t="s">
        <v>46</v>
      </c>
      <c r="O145" s="92"/>
      <c r="P145" s="229">
        <f>O145*H145</f>
        <v>0</v>
      </c>
      <c r="Q145" s="229">
        <v>2.0000000000000002E-05</v>
      </c>
      <c r="R145" s="229">
        <f>Q145*H145</f>
        <v>0.0071340000000000006</v>
      </c>
      <c r="S145" s="229">
        <v>1.0000000000000001E-05</v>
      </c>
      <c r="T145" s="230">
        <f>S145*H145</f>
        <v>0.0035670000000000003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163</v>
      </c>
      <c r="AT145" s="231" t="s">
        <v>158</v>
      </c>
      <c r="AU145" s="231" t="s">
        <v>91</v>
      </c>
      <c r="AY145" s="18" t="s">
        <v>156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89</v>
      </c>
      <c r="BK145" s="232">
        <f>ROUND(I145*H145,2)</f>
        <v>0</v>
      </c>
      <c r="BL145" s="18" t="s">
        <v>163</v>
      </c>
      <c r="BM145" s="231" t="s">
        <v>337</v>
      </c>
    </row>
    <row r="146" s="2" customFormat="1" ht="37.8" customHeight="1">
      <c r="A146" s="39"/>
      <c r="B146" s="40"/>
      <c r="C146" s="220" t="s">
        <v>163</v>
      </c>
      <c r="D146" s="220" t="s">
        <v>158</v>
      </c>
      <c r="E146" s="221" t="s">
        <v>338</v>
      </c>
      <c r="F146" s="222" t="s">
        <v>339</v>
      </c>
      <c r="G146" s="223" t="s">
        <v>185</v>
      </c>
      <c r="H146" s="224">
        <v>55.031999999999996</v>
      </c>
      <c r="I146" s="225"/>
      <c r="J146" s="226">
        <f>ROUND(I146*H146,2)</f>
        <v>0</v>
      </c>
      <c r="K146" s="222" t="s">
        <v>162</v>
      </c>
      <c r="L146" s="45"/>
      <c r="M146" s="227" t="s">
        <v>1</v>
      </c>
      <c r="N146" s="228" t="s">
        <v>46</v>
      </c>
      <c r="O146" s="92"/>
      <c r="P146" s="229">
        <f>O146*H146</f>
        <v>0</v>
      </c>
      <c r="Q146" s="229">
        <v>0.020480000000000002</v>
      </c>
      <c r="R146" s="229">
        <f>Q146*H146</f>
        <v>1.12705536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163</v>
      </c>
      <c r="AT146" s="231" t="s">
        <v>158</v>
      </c>
      <c r="AU146" s="231" t="s">
        <v>91</v>
      </c>
      <c r="AY146" s="18" t="s">
        <v>156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89</v>
      </c>
      <c r="BK146" s="232">
        <f>ROUND(I146*H146,2)</f>
        <v>0</v>
      </c>
      <c r="BL146" s="18" t="s">
        <v>163</v>
      </c>
      <c r="BM146" s="231" t="s">
        <v>340</v>
      </c>
    </row>
    <row r="147" s="13" customFormat="1">
      <c r="A147" s="13"/>
      <c r="B147" s="233"/>
      <c r="C147" s="234"/>
      <c r="D147" s="235" t="s">
        <v>165</v>
      </c>
      <c r="E147" s="236" t="s">
        <v>1</v>
      </c>
      <c r="F147" s="237" t="s">
        <v>341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165</v>
      </c>
      <c r="AU147" s="243" t="s">
        <v>91</v>
      </c>
      <c r="AV147" s="13" t="s">
        <v>89</v>
      </c>
      <c r="AW147" s="13" t="s">
        <v>36</v>
      </c>
      <c r="AX147" s="13" t="s">
        <v>81</v>
      </c>
      <c r="AY147" s="243" t="s">
        <v>156</v>
      </c>
    </row>
    <row r="148" s="13" customFormat="1">
      <c r="A148" s="13"/>
      <c r="B148" s="233"/>
      <c r="C148" s="234"/>
      <c r="D148" s="235" t="s">
        <v>165</v>
      </c>
      <c r="E148" s="236" t="s">
        <v>1</v>
      </c>
      <c r="F148" s="237" t="s">
        <v>213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165</v>
      </c>
      <c r="AU148" s="243" t="s">
        <v>91</v>
      </c>
      <c r="AV148" s="13" t="s">
        <v>89</v>
      </c>
      <c r="AW148" s="13" t="s">
        <v>36</v>
      </c>
      <c r="AX148" s="13" t="s">
        <v>81</v>
      </c>
      <c r="AY148" s="243" t="s">
        <v>156</v>
      </c>
    </row>
    <row r="149" s="14" customFormat="1">
      <c r="A149" s="14"/>
      <c r="B149" s="244"/>
      <c r="C149" s="245"/>
      <c r="D149" s="235" t="s">
        <v>165</v>
      </c>
      <c r="E149" s="246" t="s">
        <v>1</v>
      </c>
      <c r="F149" s="247" t="s">
        <v>342</v>
      </c>
      <c r="G149" s="245"/>
      <c r="H149" s="248">
        <v>17.82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165</v>
      </c>
      <c r="AU149" s="254" t="s">
        <v>91</v>
      </c>
      <c r="AV149" s="14" t="s">
        <v>91</v>
      </c>
      <c r="AW149" s="14" t="s">
        <v>36</v>
      </c>
      <c r="AX149" s="14" t="s">
        <v>81</v>
      </c>
      <c r="AY149" s="254" t="s">
        <v>156</v>
      </c>
    </row>
    <row r="150" s="13" customFormat="1">
      <c r="A150" s="13"/>
      <c r="B150" s="233"/>
      <c r="C150" s="234"/>
      <c r="D150" s="235" t="s">
        <v>165</v>
      </c>
      <c r="E150" s="236" t="s">
        <v>1</v>
      </c>
      <c r="F150" s="237" t="s">
        <v>215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165</v>
      </c>
      <c r="AU150" s="243" t="s">
        <v>91</v>
      </c>
      <c r="AV150" s="13" t="s">
        <v>89</v>
      </c>
      <c r="AW150" s="13" t="s">
        <v>36</v>
      </c>
      <c r="AX150" s="13" t="s">
        <v>81</v>
      </c>
      <c r="AY150" s="243" t="s">
        <v>156</v>
      </c>
    </row>
    <row r="151" s="14" customFormat="1">
      <c r="A151" s="14"/>
      <c r="B151" s="244"/>
      <c r="C151" s="245"/>
      <c r="D151" s="235" t="s">
        <v>165</v>
      </c>
      <c r="E151" s="246" t="s">
        <v>1</v>
      </c>
      <c r="F151" s="247" t="s">
        <v>343</v>
      </c>
      <c r="G151" s="245"/>
      <c r="H151" s="248">
        <v>33.804000000000002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165</v>
      </c>
      <c r="AU151" s="254" t="s">
        <v>91</v>
      </c>
      <c r="AV151" s="14" t="s">
        <v>91</v>
      </c>
      <c r="AW151" s="14" t="s">
        <v>36</v>
      </c>
      <c r="AX151" s="14" t="s">
        <v>81</v>
      </c>
      <c r="AY151" s="254" t="s">
        <v>156</v>
      </c>
    </row>
    <row r="152" s="13" customFormat="1">
      <c r="A152" s="13"/>
      <c r="B152" s="233"/>
      <c r="C152" s="234"/>
      <c r="D152" s="235" t="s">
        <v>165</v>
      </c>
      <c r="E152" s="236" t="s">
        <v>1</v>
      </c>
      <c r="F152" s="237" t="s">
        <v>217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165</v>
      </c>
      <c r="AU152" s="243" t="s">
        <v>91</v>
      </c>
      <c r="AV152" s="13" t="s">
        <v>89</v>
      </c>
      <c r="AW152" s="13" t="s">
        <v>36</v>
      </c>
      <c r="AX152" s="13" t="s">
        <v>81</v>
      </c>
      <c r="AY152" s="243" t="s">
        <v>156</v>
      </c>
    </row>
    <row r="153" s="14" customFormat="1">
      <c r="A153" s="14"/>
      <c r="B153" s="244"/>
      <c r="C153" s="245"/>
      <c r="D153" s="235" t="s">
        <v>165</v>
      </c>
      <c r="E153" s="246" t="s">
        <v>1</v>
      </c>
      <c r="F153" s="247" t="s">
        <v>344</v>
      </c>
      <c r="G153" s="245"/>
      <c r="H153" s="248">
        <v>3.4079999999999999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165</v>
      </c>
      <c r="AU153" s="254" t="s">
        <v>91</v>
      </c>
      <c r="AV153" s="14" t="s">
        <v>91</v>
      </c>
      <c r="AW153" s="14" t="s">
        <v>36</v>
      </c>
      <c r="AX153" s="14" t="s">
        <v>81</v>
      </c>
      <c r="AY153" s="254" t="s">
        <v>156</v>
      </c>
    </row>
    <row r="154" s="15" customFormat="1">
      <c r="A154" s="15"/>
      <c r="B154" s="255"/>
      <c r="C154" s="256"/>
      <c r="D154" s="235" t="s">
        <v>165</v>
      </c>
      <c r="E154" s="257" t="s">
        <v>1</v>
      </c>
      <c r="F154" s="258" t="s">
        <v>171</v>
      </c>
      <c r="G154" s="256"/>
      <c r="H154" s="259">
        <v>55.031999999999996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5" t="s">
        <v>165</v>
      </c>
      <c r="AU154" s="265" t="s">
        <v>91</v>
      </c>
      <c r="AV154" s="15" t="s">
        <v>163</v>
      </c>
      <c r="AW154" s="15" t="s">
        <v>36</v>
      </c>
      <c r="AX154" s="15" t="s">
        <v>89</v>
      </c>
      <c r="AY154" s="265" t="s">
        <v>156</v>
      </c>
    </row>
    <row r="155" s="2" customFormat="1" ht="33" customHeight="1">
      <c r="A155" s="39"/>
      <c r="B155" s="40"/>
      <c r="C155" s="220" t="s">
        <v>194</v>
      </c>
      <c r="D155" s="220" t="s">
        <v>158</v>
      </c>
      <c r="E155" s="221" t="s">
        <v>345</v>
      </c>
      <c r="F155" s="222" t="s">
        <v>346</v>
      </c>
      <c r="G155" s="223" t="s">
        <v>185</v>
      </c>
      <c r="H155" s="224">
        <v>569.80799999999999</v>
      </c>
      <c r="I155" s="225"/>
      <c r="J155" s="226">
        <f>ROUND(I155*H155,2)</f>
        <v>0</v>
      </c>
      <c r="K155" s="222" t="s">
        <v>162</v>
      </c>
      <c r="L155" s="45"/>
      <c r="M155" s="227" t="s">
        <v>1</v>
      </c>
      <c r="N155" s="228" t="s">
        <v>46</v>
      </c>
      <c r="O155" s="92"/>
      <c r="P155" s="229">
        <f>O155*H155</f>
        <v>0</v>
      </c>
      <c r="Q155" s="229">
        <v>0.020480000000000002</v>
      </c>
      <c r="R155" s="229">
        <f>Q155*H155</f>
        <v>11.669667840000001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163</v>
      </c>
      <c r="AT155" s="231" t="s">
        <v>158</v>
      </c>
      <c r="AU155" s="231" t="s">
        <v>91</v>
      </c>
      <c r="AY155" s="18" t="s">
        <v>156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89</v>
      </c>
      <c r="BK155" s="232">
        <f>ROUND(I155*H155,2)</f>
        <v>0</v>
      </c>
      <c r="BL155" s="18" t="s">
        <v>163</v>
      </c>
      <c r="BM155" s="231" t="s">
        <v>347</v>
      </c>
    </row>
    <row r="156" s="13" customFormat="1">
      <c r="A156" s="13"/>
      <c r="B156" s="233"/>
      <c r="C156" s="234"/>
      <c r="D156" s="235" t="s">
        <v>165</v>
      </c>
      <c r="E156" s="236" t="s">
        <v>1</v>
      </c>
      <c r="F156" s="237" t="s">
        <v>341</v>
      </c>
      <c r="G156" s="234"/>
      <c r="H156" s="236" t="s">
        <v>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165</v>
      </c>
      <c r="AU156" s="243" t="s">
        <v>91</v>
      </c>
      <c r="AV156" s="13" t="s">
        <v>89</v>
      </c>
      <c r="AW156" s="13" t="s">
        <v>36</v>
      </c>
      <c r="AX156" s="13" t="s">
        <v>81</v>
      </c>
      <c r="AY156" s="243" t="s">
        <v>156</v>
      </c>
    </row>
    <row r="157" s="13" customFormat="1">
      <c r="A157" s="13"/>
      <c r="B157" s="233"/>
      <c r="C157" s="234"/>
      <c r="D157" s="235" t="s">
        <v>165</v>
      </c>
      <c r="E157" s="236" t="s">
        <v>1</v>
      </c>
      <c r="F157" s="237" t="s">
        <v>223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165</v>
      </c>
      <c r="AU157" s="243" t="s">
        <v>91</v>
      </c>
      <c r="AV157" s="13" t="s">
        <v>89</v>
      </c>
      <c r="AW157" s="13" t="s">
        <v>36</v>
      </c>
      <c r="AX157" s="13" t="s">
        <v>81</v>
      </c>
      <c r="AY157" s="243" t="s">
        <v>156</v>
      </c>
    </row>
    <row r="158" s="14" customFormat="1">
      <c r="A158" s="14"/>
      <c r="B158" s="244"/>
      <c r="C158" s="245"/>
      <c r="D158" s="235" t="s">
        <v>165</v>
      </c>
      <c r="E158" s="246" t="s">
        <v>1</v>
      </c>
      <c r="F158" s="247" t="s">
        <v>348</v>
      </c>
      <c r="G158" s="245"/>
      <c r="H158" s="248">
        <v>455.77499999999998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165</v>
      </c>
      <c r="AU158" s="254" t="s">
        <v>91</v>
      </c>
      <c r="AV158" s="14" t="s">
        <v>91</v>
      </c>
      <c r="AW158" s="14" t="s">
        <v>36</v>
      </c>
      <c r="AX158" s="14" t="s">
        <v>81</v>
      </c>
      <c r="AY158" s="254" t="s">
        <v>156</v>
      </c>
    </row>
    <row r="159" s="13" customFormat="1">
      <c r="A159" s="13"/>
      <c r="B159" s="233"/>
      <c r="C159" s="234"/>
      <c r="D159" s="235" t="s">
        <v>165</v>
      </c>
      <c r="E159" s="236" t="s">
        <v>1</v>
      </c>
      <c r="F159" s="237" t="s">
        <v>225</v>
      </c>
      <c r="G159" s="234"/>
      <c r="H159" s="236" t="s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165</v>
      </c>
      <c r="AU159" s="243" t="s">
        <v>91</v>
      </c>
      <c r="AV159" s="13" t="s">
        <v>89</v>
      </c>
      <c r="AW159" s="13" t="s">
        <v>36</v>
      </c>
      <c r="AX159" s="13" t="s">
        <v>81</v>
      </c>
      <c r="AY159" s="243" t="s">
        <v>156</v>
      </c>
    </row>
    <row r="160" s="14" customFormat="1">
      <c r="A160" s="14"/>
      <c r="B160" s="244"/>
      <c r="C160" s="245"/>
      <c r="D160" s="235" t="s">
        <v>165</v>
      </c>
      <c r="E160" s="246" t="s">
        <v>1</v>
      </c>
      <c r="F160" s="247" t="s">
        <v>349</v>
      </c>
      <c r="G160" s="245"/>
      <c r="H160" s="248">
        <v>39.042000000000002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165</v>
      </c>
      <c r="AU160" s="254" t="s">
        <v>91</v>
      </c>
      <c r="AV160" s="14" t="s">
        <v>91</v>
      </c>
      <c r="AW160" s="14" t="s">
        <v>36</v>
      </c>
      <c r="AX160" s="14" t="s">
        <v>81</v>
      </c>
      <c r="AY160" s="254" t="s">
        <v>156</v>
      </c>
    </row>
    <row r="161" s="13" customFormat="1">
      <c r="A161" s="13"/>
      <c r="B161" s="233"/>
      <c r="C161" s="234"/>
      <c r="D161" s="235" t="s">
        <v>165</v>
      </c>
      <c r="E161" s="236" t="s">
        <v>1</v>
      </c>
      <c r="F161" s="237" t="s">
        <v>227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165</v>
      </c>
      <c r="AU161" s="243" t="s">
        <v>91</v>
      </c>
      <c r="AV161" s="13" t="s">
        <v>89</v>
      </c>
      <c r="AW161" s="13" t="s">
        <v>36</v>
      </c>
      <c r="AX161" s="13" t="s">
        <v>81</v>
      </c>
      <c r="AY161" s="243" t="s">
        <v>156</v>
      </c>
    </row>
    <row r="162" s="14" customFormat="1">
      <c r="A162" s="14"/>
      <c r="B162" s="244"/>
      <c r="C162" s="245"/>
      <c r="D162" s="235" t="s">
        <v>165</v>
      </c>
      <c r="E162" s="246" t="s">
        <v>1</v>
      </c>
      <c r="F162" s="247" t="s">
        <v>350</v>
      </c>
      <c r="G162" s="245"/>
      <c r="H162" s="248">
        <v>40.848999999999997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165</v>
      </c>
      <c r="AU162" s="254" t="s">
        <v>91</v>
      </c>
      <c r="AV162" s="14" t="s">
        <v>91</v>
      </c>
      <c r="AW162" s="14" t="s">
        <v>36</v>
      </c>
      <c r="AX162" s="14" t="s">
        <v>81</v>
      </c>
      <c r="AY162" s="254" t="s">
        <v>156</v>
      </c>
    </row>
    <row r="163" s="13" customFormat="1">
      <c r="A163" s="13"/>
      <c r="B163" s="233"/>
      <c r="C163" s="234"/>
      <c r="D163" s="235" t="s">
        <v>165</v>
      </c>
      <c r="E163" s="236" t="s">
        <v>1</v>
      </c>
      <c r="F163" s="237" t="s">
        <v>229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165</v>
      </c>
      <c r="AU163" s="243" t="s">
        <v>91</v>
      </c>
      <c r="AV163" s="13" t="s">
        <v>89</v>
      </c>
      <c r="AW163" s="13" t="s">
        <v>36</v>
      </c>
      <c r="AX163" s="13" t="s">
        <v>81</v>
      </c>
      <c r="AY163" s="243" t="s">
        <v>156</v>
      </c>
    </row>
    <row r="164" s="14" customFormat="1">
      <c r="A164" s="14"/>
      <c r="B164" s="244"/>
      <c r="C164" s="245"/>
      <c r="D164" s="235" t="s">
        <v>165</v>
      </c>
      <c r="E164" s="246" t="s">
        <v>1</v>
      </c>
      <c r="F164" s="247" t="s">
        <v>351</v>
      </c>
      <c r="G164" s="245"/>
      <c r="H164" s="248">
        <v>15.098000000000001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165</v>
      </c>
      <c r="AU164" s="254" t="s">
        <v>91</v>
      </c>
      <c r="AV164" s="14" t="s">
        <v>91</v>
      </c>
      <c r="AW164" s="14" t="s">
        <v>36</v>
      </c>
      <c r="AX164" s="14" t="s">
        <v>81</v>
      </c>
      <c r="AY164" s="254" t="s">
        <v>156</v>
      </c>
    </row>
    <row r="165" s="13" customFormat="1">
      <c r="A165" s="13"/>
      <c r="B165" s="233"/>
      <c r="C165" s="234"/>
      <c r="D165" s="235" t="s">
        <v>165</v>
      </c>
      <c r="E165" s="236" t="s">
        <v>1</v>
      </c>
      <c r="F165" s="237" t="s">
        <v>231</v>
      </c>
      <c r="G165" s="234"/>
      <c r="H165" s="236" t="s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165</v>
      </c>
      <c r="AU165" s="243" t="s">
        <v>91</v>
      </c>
      <c r="AV165" s="13" t="s">
        <v>89</v>
      </c>
      <c r="AW165" s="13" t="s">
        <v>36</v>
      </c>
      <c r="AX165" s="13" t="s">
        <v>81</v>
      </c>
      <c r="AY165" s="243" t="s">
        <v>156</v>
      </c>
    </row>
    <row r="166" s="14" customFormat="1">
      <c r="A166" s="14"/>
      <c r="B166" s="244"/>
      <c r="C166" s="245"/>
      <c r="D166" s="235" t="s">
        <v>165</v>
      </c>
      <c r="E166" s="246" t="s">
        <v>1</v>
      </c>
      <c r="F166" s="247" t="s">
        <v>352</v>
      </c>
      <c r="G166" s="245"/>
      <c r="H166" s="248">
        <v>11.603999999999999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165</v>
      </c>
      <c r="AU166" s="254" t="s">
        <v>91</v>
      </c>
      <c r="AV166" s="14" t="s">
        <v>91</v>
      </c>
      <c r="AW166" s="14" t="s">
        <v>36</v>
      </c>
      <c r="AX166" s="14" t="s">
        <v>81</v>
      </c>
      <c r="AY166" s="254" t="s">
        <v>156</v>
      </c>
    </row>
    <row r="167" s="13" customFormat="1">
      <c r="A167" s="13"/>
      <c r="B167" s="233"/>
      <c r="C167" s="234"/>
      <c r="D167" s="235" t="s">
        <v>165</v>
      </c>
      <c r="E167" s="236" t="s">
        <v>1</v>
      </c>
      <c r="F167" s="237" t="s">
        <v>233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165</v>
      </c>
      <c r="AU167" s="243" t="s">
        <v>91</v>
      </c>
      <c r="AV167" s="13" t="s">
        <v>89</v>
      </c>
      <c r="AW167" s="13" t="s">
        <v>36</v>
      </c>
      <c r="AX167" s="13" t="s">
        <v>81</v>
      </c>
      <c r="AY167" s="243" t="s">
        <v>156</v>
      </c>
    </row>
    <row r="168" s="14" customFormat="1">
      <c r="A168" s="14"/>
      <c r="B168" s="244"/>
      <c r="C168" s="245"/>
      <c r="D168" s="235" t="s">
        <v>165</v>
      </c>
      <c r="E168" s="246" t="s">
        <v>1</v>
      </c>
      <c r="F168" s="247" t="s">
        <v>353</v>
      </c>
      <c r="G168" s="245"/>
      <c r="H168" s="248">
        <v>6.7199999999999998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165</v>
      </c>
      <c r="AU168" s="254" t="s">
        <v>91</v>
      </c>
      <c r="AV168" s="14" t="s">
        <v>91</v>
      </c>
      <c r="AW168" s="14" t="s">
        <v>36</v>
      </c>
      <c r="AX168" s="14" t="s">
        <v>81</v>
      </c>
      <c r="AY168" s="254" t="s">
        <v>156</v>
      </c>
    </row>
    <row r="169" s="13" customFormat="1">
      <c r="A169" s="13"/>
      <c r="B169" s="233"/>
      <c r="C169" s="234"/>
      <c r="D169" s="235" t="s">
        <v>165</v>
      </c>
      <c r="E169" s="236" t="s">
        <v>1</v>
      </c>
      <c r="F169" s="237" t="s">
        <v>235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165</v>
      </c>
      <c r="AU169" s="243" t="s">
        <v>91</v>
      </c>
      <c r="AV169" s="13" t="s">
        <v>89</v>
      </c>
      <c r="AW169" s="13" t="s">
        <v>36</v>
      </c>
      <c r="AX169" s="13" t="s">
        <v>81</v>
      </c>
      <c r="AY169" s="243" t="s">
        <v>156</v>
      </c>
    </row>
    <row r="170" s="14" customFormat="1">
      <c r="A170" s="14"/>
      <c r="B170" s="244"/>
      <c r="C170" s="245"/>
      <c r="D170" s="235" t="s">
        <v>165</v>
      </c>
      <c r="E170" s="246" t="s">
        <v>1</v>
      </c>
      <c r="F170" s="247" t="s">
        <v>354</v>
      </c>
      <c r="G170" s="245"/>
      <c r="H170" s="248">
        <v>0.71999999999999997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165</v>
      </c>
      <c r="AU170" s="254" t="s">
        <v>91</v>
      </c>
      <c r="AV170" s="14" t="s">
        <v>91</v>
      </c>
      <c r="AW170" s="14" t="s">
        <v>36</v>
      </c>
      <c r="AX170" s="14" t="s">
        <v>81</v>
      </c>
      <c r="AY170" s="254" t="s">
        <v>156</v>
      </c>
    </row>
    <row r="171" s="15" customFormat="1">
      <c r="A171" s="15"/>
      <c r="B171" s="255"/>
      <c r="C171" s="256"/>
      <c r="D171" s="235" t="s">
        <v>165</v>
      </c>
      <c r="E171" s="257" t="s">
        <v>1</v>
      </c>
      <c r="F171" s="258" t="s">
        <v>171</v>
      </c>
      <c r="G171" s="256"/>
      <c r="H171" s="259">
        <v>569.80799999999999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5" t="s">
        <v>165</v>
      </c>
      <c r="AU171" s="265" t="s">
        <v>91</v>
      </c>
      <c r="AV171" s="15" t="s">
        <v>163</v>
      </c>
      <c r="AW171" s="15" t="s">
        <v>36</v>
      </c>
      <c r="AX171" s="15" t="s">
        <v>89</v>
      </c>
      <c r="AY171" s="265" t="s">
        <v>156</v>
      </c>
    </row>
    <row r="172" s="2" customFormat="1" ht="24.15" customHeight="1">
      <c r="A172" s="39"/>
      <c r="B172" s="40"/>
      <c r="C172" s="220" t="s">
        <v>201</v>
      </c>
      <c r="D172" s="220" t="s">
        <v>158</v>
      </c>
      <c r="E172" s="221" t="s">
        <v>355</v>
      </c>
      <c r="F172" s="222" t="s">
        <v>356</v>
      </c>
      <c r="G172" s="223" t="s">
        <v>185</v>
      </c>
      <c r="H172" s="224">
        <v>91.719999999999999</v>
      </c>
      <c r="I172" s="225"/>
      <c r="J172" s="226">
        <f>ROUND(I172*H172,2)</f>
        <v>0</v>
      </c>
      <c r="K172" s="222" t="s">
        <v>162</v>
      </c>
      <c r="L172" s="45"/>
      <c r="M172" s="227" t="s">
        <v>1</v>
      </c>
      <c r="N172" s="228" t="s">
        <v>46</v>
      </c>
      <c r="O172" s="92"/>
      <c r="P172" s="229">
        <f>O172*H172</f>
        <v>0</v>
      </c>
      <c r="Q172" s="229">
        <v>0.00025999999999999998</v>
      </c>
      <c r="R172" s="229">
        <f>Q172*H172</f>
        <v>0.023847199999999999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163</v>
      </c>
      <c r="AT172" s="231" t="s">
        <v>158</v>
      </c>
      <c r="AU172" s="231" t="s">
        <v>91</v>
      </c>
      <c r="AY172" s="18" t="s">
        <v>156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89</v>
      </c>
      <c r="BK172" s="232">
        <f>ROUND(I172*H172,2)</f>
        <v>0</v>
      </c>
      <c r="BL172" s="18" t="s">
        <v>163</v>
      </c>
      <c r="BM172" s="231" t="s">
        <v>357</v>
      </c>
    </row>
    <row r="173" s="13" customFormat="1">
      <c r="A173" s="13"/>
      <c r="B173" s="233"/>
      <c r="C173" s="234"/>
      <c r="D173" s="235" t="s">
        <v>165</v>
      </c>
      <c r="E173" s="236" t="s">
        <v>1</v>
      </c>
      <c r="F173" s="237" t="s">
        <v>358</v>
      </c>
      <c r="G173" s="234"/>
      <c r="H173" s="236" t="s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165</v>
      </c>
      <c r="AU173" s="243" t="s">
        <v>91</v>
      </c>
      <c r="AV173" s="13" t="s">
        <v>89</v>
      </c>
      <c r="AW173" s="13" t="s">
        <v>36</v>
      </c>
      <c r="AX173" s="13" t="s">
        <v>81</v>
      </c>
      <c r="AY173" s="243" t="s">
        <v>156</v>
      </c>
    </row>
    <row r="174" s="13" customFormat="1">
      <c r="A174" s="13"/>
      <c r="B174" s="233"/>
      <c r="C174" s="234"/>
      <c r="D174" s="235" t="s">
        <v>165</v>
      </c>
      <c r="E174" s="236" t="s">
        <v>1</v>
      </c>
      <c r="F174" s="237" t="s">
        <v>213</v>
      </c>
      <c r="G174" s="234"/>
      <c r="H174" s="236" t="s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165</v>
      </c>
      <c r="AU174" s="243" t="s">
        <v>91</v>
      </c>
      <c r="AV174" s="13" t="s">
        <v>89</v>
      </c>
      <c r="AW174" s="13" t="s">
        <v>36</v>
      </c>
      <c r="AX174" s="13" t="s">
        <v>81</v>
      </c>
      <c r="AY174" s="243" t="s">
        <v>156</v>
      </c>
    </row>
    <row r="175" s="14" customFormat="1">
      <c r="A175" s="14"/>
      <c r="B175" s="244"/>
      <c r="C175" s="245"/>
      <c r="D175" s="235" t="s">
        <v>165</v>
      </c>
      <c r="E175" s="246" t="s">
        <v>1</v>
      </c>
      <c r="F175" s="247" t="s">
        <v>214</v>
      </c>
      <c r="G175" s="245"/>
      <c r="H175" s="248">
        <v>29.699999999999999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165</v>
      </c>
      <c r="AU175" s="254" t="s">
        <v>91</v>
      </c>
      <c r="AV175" s="14" t="s">
        <v>91</v>
      </c>
      <c r="AW175" s="14" t="s">
        <v>36</v>
      </c>
      <c r="AX175" s="14" t="s">
        <v>81</v>
      </c>
      <c r="AY175" s="254" t="s">
        <v>156</v>
      </c>
    </row>
    <row r="176" s="13" customFormat="1">
      <c r="A176" s="13"/>
      <c r="B176" s="233"/>
      <c r="C176" s="234"/>
      <c r="D176" s="235" t="s">
        <v>165</v>
      </c>
      <c r="E176" s="236" t="s">
        <v>1</v>
      </c>
      <c r="F176" s="237" t="s">
        <v>215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165</v>
      </c>
      <c r="AU176" s="243" t="s">
        <v>91</v>
      </c>
      <c r="AV176" s="13" t="s">
        <v>89</v>
      </c>
      <c r="AW176" s="13" t="s">
        <v>36</v>
      </c>
      <c r="AX176" s="13" t="s">
        <v>81</v>
      </c>
      <c r="AY176" s="243" t="s">
        <v>156</v>
      </c>
    </row>
    <row r="177" s="14" customFormat="1">
      <c r="A177" s="14"/>
      <c r="B177" s="244"/>
      <c r="C177" s="245"/>
      <c r="D177" s="235" t="s">
        <v>165</v>
      </c>
      <c r="E177" s="246" t="s">
        <v>1</v>
      </c>
      <c r="F177" s="247" t="s">
        <v>216</v>
      </c>
      <c r="G177" s="245"/>
      <c r="H177" s="248">
        <v>56.340000000000003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165</v>
      </c>
      <c r="AU177" s="254" t="s">
        <v>91</v>
      </c>
      <c r="AV177" s="14" t="s">
        <v>91</v>
      </c>
      <c r="AW177" s="14" t="s">
        <v>36</v>
      </c>
      <c r="AX177" s="14" t="s">
        <v>81</v>
      </c>
      <c r="AY177" s="254" t="s">
        <v>156</v>
      </c>
    </row>
    <row r="178" s="13" customFormat="1">
      <c r="A178" s="13"/>
      <c r="B178" s="233"/>
      <c r="C178" s="234"/>
      <c r="D178" s="235" t="s">
        <v>165</v>
      </c>
      <c r="E178" s="236" t="s">
        <v>1</v>
      </c>
      <c r="F178" s="237" t="s">
        <v>217</v>
      </c>
      <c r="G178" s="234"/>
      <c r="H178" s="236" t="s">
        <v>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165</v>
      </c>
      <c r="AU178" s="243" t="s">
        <v>91</v>
      </c>
      <c r="AV178" s="13" t="s">
        <v>89</v>
      </c>
      <c r="AW178" s="13" t="s">
        <v>36</v>
      </c>
      <c r="AX178" s="13" t="s">
        <v>81</v>
      </c>
      <c r="AY178" s="243" t="s">
        <v>156</v>
      </c>
    </row>
    <row r="179" s="14" customFormat="1">
      <c r="A179" s="14"/>
      <c r="B179" s="244"/>
      <c r="C179" s="245"/>
      <c r="D179" s="235" t="s">
        <v>165</v>
      </c>
      <c r="E179" s="246" t="s">
        <v>1</v>
      </c>
      <c r="F179" s="247" t="s">
        <v>218</v>
      </c>
      <c r="G179" s="245"/>
      <c r="H179" s="248">
        <v>5.6799999999999997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165</v>
      </c>
      <c r="AU179" s="254" t="s">
        <v>91</v>
      </c>
      <c r="AV179" s="14" t="s">
        <v>91</v>
      </c>
      <c r="AW179" s="14" t="s">
        <v>36</v>
      </c>
      <c r="AX179" s="14" t="s">
        <v>81</v>
      </c>
      <c r="AY179" s="254" t="s">
        <v>156</v>
      </c>
    </row>
    <row r="180" s="15" customFormat="1">
      <c r="A180" s="15"/>
      <c r="B180" s="255"/>
      <c r="C180" s="256"/>
      <c r="D180" s="235" t="s">
        <v>165</v>
      </c>
      <c r="E180" s="257" t="s">
        <v>1</v>
      </c>
      <c r="F180" s="258" t="s">
        <v>171</v>
      </c>
      <c r="G180" s="256"/>
      <c r="H180" s="259">
        <v>91.719999999999999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5" t="s">
        <v>165</v>
      </c>
      <c r="AU180" s="265" t="s">
        <v>91</v>
      </c>
      <c r="AV180" s="15" t="s">
        <v>163</v>
      </c>
      <c r="AW180" s="15" t="s">
        <v>36</v>
      </c>
      <c r="AX180" s="15" t="s">
        <v>89</v>
      </c>
      <c r="AY180" s="265" t="s">
        <v>156</v>
      </c>
    </row>
    <row r="181" s="2" customFormat="1" ht="24.15" customHeight="1">
      <c r="A181" s="39"/>
      <c r="B181" s="40"/>
      <c r="C181" s="220" t="s">
        <v>208</v>
      </c>
      <c r="D181" s="220" t="s">
        <v>158</v>
      </c>
      <c r="E181" s="221" t="s">
        <v>359</v>
      </c>
      <c r="F181" s="222" t="s">
        <v>360</v>
      </c>
      <c r="G181" s="223" t="s">
        <v>185</v>
      </c>
      <c r="H181" s="224">
        <v>949.68100000000004</v>
      </c>
      <c r="I181" s="225"/>
      <c r="J181" s="226">
        <f>ROUND(I181*H181,2)</f>
        <v>0</v>
      </c>
      <c r="K181" s="222" t="s">
        <v>162</v>
      </c>
      <c r="L181" s="45"/>
      <c r="M181" s="227" t="s">
        <v>1</v>
      </c>
      <c r="N181" s="228" t="s">
        <v>46</v>
      </c>
      <c r="O181" s="92"/>
      <c r="P181" s="229">
        <f>O181*H181</f>
        <v>0</v>
      </c>
      <c r="Q181" s="229">
        <v>0.00025999999999999998</v>
      </c>
      <c r="R181" s="229">
        <f>Q181*H181</f>
        <v>0.24691705999999999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163</v>
      </c>
      <c r="AT181" s="231" t="s">
        <v>158</v>
      </c>
      <c r="AU181" s="231" t="s">
        <v>91</v>
      </c>
      <c r="AY181" s="18" t="s">
        <v>156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89</v>
      </c>
      <c r="BK181" s="232">
        <f>ROUND(I181*H181,2)</f>
        <v>0</v>
      </c>
      <c r="BL181" s="18" t="s">
        <v>163</v>
      </c>
      <c r="BM181" s="231" t="s">
        <v>361</v>
      </c>
    </row>
    <row r="182" s="13" customFormat="1">
      <c r="A182" s="13"/>
      <c r="B182" s="233"/>
      <c r="C182" s="234"/>
      <c r="D182" s="235" t="s">
        <v>165</v>
      </c>
      <c r="E182" s="236" t="s">
        <v>1</v>
      </c>
      <c r="F182" s="237" t="s">
        <v>358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165</v>
      </c>
      <c r="AU182" s="243" t="s">
        <v>91</v>
      </c>
      <c r="AV182" s="13" t="s">
        <v>89</v>
      </c>
      <c r="AW182" s="13" t="s">
        <v>36</v>
      </c>
      <c r="AX182" s="13" t="s">
        <v>81</v>
      </c>
      <c r="AY182" s="243" t="s">
        <v>156</v>
      </c>
    </row>
    <row r="183" s="13" customFormat="1">
      <c r="A183" s="13"/>
      <c r="B183" s="233"/>
      <c r="C183" s="234"/>
      <c r="D183" s="235" t="s">
        <v>165</v>
      </c>
      <c r="E183" s="236" t="s">
        <v>1</v>
      </c>
      <c r="F183" s="237" t="s">
        <v>223</v>
      </c>
      <c r="G183" s="234"/>
      <c r="H183" s="236" t="s">
        <v>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165</v>
      </c>
      <c r="AU183" s="243" t="s">
        <v>91</v>
      </c>
      <c r="AV183" s="13" t="s">
        <v>89</v>
      </c>
      <c r="AW183" s="13" t="s">
        <v>36</v>
      </c>
      <c r="AX183" s="13" t="s">
        <v>81</v>
      </c>
      <c r="AY183" s="243" t="s">
        <v>156</v>
      </c>
    </row>
    <row r="184" s="14" customFormat="1">
      <c r="A184" s="14"/>
      <c r="B184" s="244"/>
      <c r="C184" s="245"/>
      <c r="D184" s="235" t="s">
        <v>165</v>
      </c>
      <c r="E184" s="246" t="s">
        <v>1</v>
      </c>
      <c r="F184" s="247" t="s">
        <v>224</v>
      </c>
      <c r="G184" s="245"/>
      <c r="H184" s="248">
        <v>759.625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165</v>
      </c>
      <c r="AU184" s="254" t="s">
        <v>91</v>
      </c>
      <c r="AV184" s="14" t="s">
        <v>91</v>
      </c>
      <c r="AW184" s="14" t="s">
        <v>36</v>
      </c>
      <c r="AX184" s="14" t="s">
        <v>81</v>
      </c>
      <c r="AY184" s="254" t="s">
        <v>156</v>
      </c>
    </row>
    <row r="185" s="13" customFormat="1">
      <c r="A185" s="13"/>
      <c r="B185" s="233"/>
      <c r="C185" s="234"/>
      <c r="D185" s="235" t="s">
        <v>165</v>
      </c>
      <c r="E185" s="236" t="s">
        <v>1</v>
      </c>
      <c r="F185" s="237" t="s">
        <v>225</v>
      </c>
      <c r="G185" s="234"/>
      <c r="H185" s="236" t="s">
        <v>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165</v>
      </c>
      <c r="AU185" s="243" t="s">
        <v>91</v>
      </c>
      <c r="AV185" s="13" t="s">
        <v>89</v>
      </c>
      <c r="AW185" s="13" t="s">
        <v>36</v>
      </c>
      <c r="AX185" s="13" t="s">
        <v>81</v>
      </c>
      <c r="AY185" s="243" t="s">
        <v>156</v>
      </c>
    </row>
    <row r="186" s="14" customFormat="1">
      <c r="A186" s="14"/>
      <c r="B186" s="244"/>
      <c r="C186" s="245"/>
      <c r="D186" s="235" t="s">
        <v>165</v>
      </c>
      <c r="E186" s="246" t="s">
        <v>1</v>
      </c>
      <c r="F186" s="247" t="s">
        <v>226</v>
      </c>
      <c r="G186" s="245"/>
      <c r="H186" s="248">
        <v>65.069999999999993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165</v>
      </c>
      <c r="AU186" s="254" t="s">
        <v>91</v>
      </c>
      <c r="AV186" s="14" t="s">
        <v>91</v>
      </c>
      <c r="AW186" s="14" t="s">
        <v>36</v>
      </c>
      <c r="AX186" s="14" t="s">
        <v>81</v>
      </c>
      <c r="AY186" s="254" t="s">
        <v>156</v>
      </c>
    </row>
    <row r="187" s="13" customFormat="1">
      <c r="A187" s="13"/>
      <c r="B187" s="233"/>
      <c r="C187" s="234"/>
      <c r="D187" s="235" t="s">
        <v>165</v>
      </c>
      <c r="E187" s="236" t="s">
        <v>1</v>
      </c>
      <c r="F187" s="237" t="s">
        <v>227</v>
      </c>
      <c r="G187" s="234"/>
      <c r="H187" s="236" t="s">
        <v>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165</v>
      </c>
      <c r="AU187" s="243" t="s">
        <v>91</v>
      </c>
      <c r="AV187" s="13" t="s">
        <v>89</v>
      </c>
      <c r="AW187" s="13" t="s">
        <v>36</v>
      </c>
      <c r="AX187" s="13" t="s">
        <v>81</v>
      </c>
      <c r="AY187" s="243" t="s">
        <v>156</v>
      </c>
    </row>
    <row r="188" s="14" customFormat="1">
      <c r="A188" s="14"/>
      <c r="B188" s="244"/>
      <c r="C188" s="245"/>
      <c r="D188" s="235" t="s">
        <v>165</v>
      </c>
      <c r="E188" s="246" t="s">
        <v>1</v>
      </c>
      <c r="F188" s="247" t="s">
        <v>228</v>
      </c>
      <c r="G188" s="245"/>
      <c r="H188" s="248">
        <v>68.081999999999994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165</v>
      </c>
      <c r="AU188" s="254" t="s">
        <v>91</v>
      </c>
      <c r="AV188" s="14" t="s">
        <v>91</v>
      </c>
      <c r="AW188" s="14" t="s">
        <v>36</v>
      </c>
      <c r="AX188" s="14" t="s">
        <v>81</v>
      </c>
      <c r="AY188" s="254" t="s">
        <v>156</v>
      </c>
    </row>
    <row r="189" s="13" customFormat="1">
      <c r="A189" s="13"/>
      <c r="B189" s="233"/>
      <c r="C189" s="234"/>
      <c r="D189" s="235" t="s">
        <v>165</v>
      </c>
      <c r="E189" s="236" t="s">
        <v>1</v>
      </c>
      <c r="F189" s="237" t="s">
        <v>229</v>
      </c>
      <c r="G189" s="234"/>
      <c r="H189" s="236" t="s">
        <v>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165</v>
      </c>
      <c r="AU189" s="243" t="s">
        <v>91</v>
      </c>
      <c r="AV189" s="13" t="s">
        <v>89</v>
      </c>
      <c r="AW189" s="13" t="s">
        <v>36</v>
      </c>
      <c r="AX189" s="13" t="s">
        <v>81</v>
      </c>
      <c r="AY189" s="243" t="s">
        <v>156</v>
      </c>
    </row>
    <row r="190" s="14" customFormat="1">
      <c r="A190" s="14"/>
      <c r="B190" s="244"/>
      <c r="C190" s="245"/>
      <c r="D190" s="235" t="s">
        <v>165</v>
      </c>
      <c r="E190" s="246" t="s">
        <v>1</v>
      </c>
      <c r="F190" s="247" t="s">
        <v>230</v>
      </c>
      <c r="G190" s="245"/>
      <c r="H190" s="248">
        <v>25.164000000000001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165</v>
      </c>
      <c r="AU190" s="254" t="s">
        <v>91</v>
      </c>
      <c r="AV190" s="14" t="s">
        <v>91</v>
      </c>
      <c r="AW190" s="14" t="s">
        <v>36</v>
      </c>
      <c r="AX190" s="14" t="s">
        <v>81</v>
      </c>
      <c r="AY190" s="254" t="s">
        <v>156</v>
      </c>
    </row>
    <row r="191" s="13" customFormat="1">
      <c r="A191" s="13"/>
      <c r="B191" s="233"/>
      <c r="C191" s="234"/>
      <c r="D191" s="235" t="s">
        <v>165</v>
      </c>
      <c r="E191" s="236" t="s">
        <v>1</v>
      </c>
      <c r="F191" s="237" t="s">
        <v>231</v>
      </c>
      <c r="G191" s="234"/>
      <c r="H191" s="236" t="s">
        <v>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165</v>
      </c>
      <c r="AU191" s="243" t="s">
        <v>91</v>
      </c>
      <c r="AV191" s="13" t="s">
        <v>89</v>
      </c>
      <c r="AW191" s="13" t="s">
        <v>36</v>
      </c>
      <c r="AX191" s="13" t="s">
        <v>81</v>
      </c>
      <c r="AY191" s="243" t="s">
        <v>156</v>
      </c>
    </row>
    <row r="192" s="14" customFormat="1">
      <c r="A192" s="14"/>
      <c r="B192" s="244"/>
      <c r="C192" s="245"/>
      <c r="D192" s="235" t="s">
        <v>165</v>
      </c>
      <c r="E192" s="246" t="s">
        <v>1</v>
      </c>
      <c r="F192" s="247" t="s">
        <v>232</v>
      </c>
      <c r="G192" s="245"/>
      <c r="H192" s="248">
        <v>19.34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165</v>
      </c>
      <c r="AU192" s="254" t="s">
        <v>91</v>
      </c>
      <c r="AV192" s="14" t="s">
        <v>91</v>
      </c>
      <c r="AW192" s="14" t="s">
        <v>36</v>
      </c>
      <c r="AX192" s="14" t="s">
        <v>81</v>
      </c>
      <c r="AY192" s="254" t="s">
        <v>156</v>
      </c>
    </row>
    <row r="193" s="13" customFormat="1">
      <c r="A193" s="13"/>
      <c r="B193" s="233"/>
      <c r="C193" s="234"/>
      <c r="D193" s="235" t="s">
        <v>165</v>
      </c>
      <c r="E193" s="236" t="s">
        <v>1</v>
      </c>
      <c r="F193" s="237" t="s">
        <v>233</v>
      </c>
      <c r="G193" s="234"/>
      <c r="H193" s="236" t="s">
        <v>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165</v>
      </c>
      <c r="AU193" s="243" t="s">
        <v>91</v>
      </c>
      <c r="AV193" s="13" t="s">
        <v>89</v>
      </c>
      <c r="AW193" s="13" t="s">
        <v>36</v>
      </c>
      <c r="AX193" s="13" t="s">
        <v>81</v>
      </c>
      <c r="AY193" s="243" t="s">
        <v>156</v>
      </c>
    </row>
    <row r="194" s="14" customFormat="1">
      <c r="A194" s="14"/>
      <c r="B194" s="244"/>
      <c r="C194" s="245"/>
      <c r="D194" s="235" t="s">
        <v>165</v>
      </c>
      <c r="E194" s="246" t="s">
        <v>1</v>
      </c>
      <c r="F194" s="247" t="s">
        <v>234</v>
      </c>
      <c r="G194" s="245"/>
      <c r="H194" s="248">
        <v>11.199999999999999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165</v>
      </c>
      <c r="AU194" s="254" t="s">
        <v>91</v>
      </c>
      <c r="AV194" s="14" t="s">
        <v>91</v>
      </c>
      <c r="AW194" s="14" t="s">
        <v>36</v>
      </c>
      <c r="AX194" s="14" t="s">
        <v>81</v>
      </c>
      <c r="AY194" s="254" t="s">
        <v>156</v>
      </c>
    </row>
    <row r="195" s="13" customFormat="1">
      <c r="A195" s="13"/>
      <c r="B195" s="233"/>
      <c r="C195" s="234"/>
      <c r="D195" s="235" t="s">
        <v>165</v>
      </c>
      <c r="E195" s="236" t="s">
        <v>1</v>
      </c>
      <c r="F195" s="237" t="s">
        <v>235</v>
      </c>
      <c r="G195" s="234"/>
      <c r="H195" s="236" t="s">
        <v>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165</v>
      </c>
      <c r="AU195" s="243" t="s">
        <v>91</v>
      </c>
      <c r="AV195" s="13" t="s">
        <v>89</v>
      </c>
      <c r="AW195" s="13" t="s">
        <v>36</v>
      </c>
      <c r="AX195" s="13" t="s">
        <v>81</v>
      </c>
      <c r="AY195" s="243" t="s">
        <v>156</v>
      </c>
    </row>
    <row r="196" s="14" customFormat="1">
      <c r="A196" s="14"/>
      <c r="B196" s="244"/>
      <c r="C196" s="245"/>
      <c r="D196" s="235" t="s">
        <v>165</v>
      </c>
      <c r="E196" s="246" t="s">
        <v>1</v>
      </c>
      <c r="F196" s="247" t="s">
        <v>236</v>
      </c>
      <c r="G196" s="245"/>
      <c r="H196" s="248">
        <v>1.2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165</v>
      </c>
      <c r="AU196" s="254" t="s">
        <v>91</v>
      </c>
      <c r="AV196" s="14" t="s">
        <v>91</v>
      </c>
      <c r="AW196" s="14" t="s">
        <v>36</v>
      </c>
      <c r="AX196" s="14" t="s">
        <v>81</v>
      </c>
      <c r="AY196" s="254" t="s">
        <v>156</v>
      </c>
    </row>
    <row r="197" s="15" customFormat="1">
      <c r="A197" s="15"/>
      <c r="B197" s="255"/>
      <c r="C197" s="256"/>
      <c r="D197" s="235" t="s">
        <v>165</v>
      </c>
      <c r="E197" s="257" t="s">
        <v>1</v>
      </c>
      <c r="F197" s="258" t="s">
        <v>171</v>
      </c>
      <c r="G197" s="256"/>
      <c r="H197" s="259">
        <v>949.68100000000004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5" t="s">
        <v>165</v>
      </c>
      <c r="AU197" s="265" t="s">
        <v>91</v>
      </c>
      <c r="AV197" s="15" t="s">
        <v>163</v>
      </c>
      <c r="AW197" s="15" t="s">
        <v>36</v>
      </c>
      <c r="AX197" s="15" t="s">
        <v>89</v>
      </c>
      <c r="AY197" s="265" t="s">
        <v>156</v>
      </c>
    </row>
    <row r="198" s="2" customFormat="1" ht="62.7" customHeight="1">
      <c r="A198" s="39"/>
      <c r="B198" s="40"/>
      <c r="C198" s="220" t="s">
        <v>219</v>
      </c>
      <c r="D198" s="220" t="s">
        <v>158</v>
      </c>
      <c r="E198" s="221" t="s">
        <v>362</v>
      </c>
      <c r="F198" s="222" t="s">
        <v>363</v>
      </c>
      <c r="G198" s="223" t="s">
        <v>185</v>
      </c>
      <c r="H198" s="224">
        <v>5.6799999999999997</v>
      </c>
      <c r="I198" s="225"/>
      <c r="J198" s="226">
        <f>ROUND(I198*H198,2)</f>
        <v>0</v>
      </c>
      <c r="K198" s="222" t="s">
        <v>162</v>
      </c>
      <c r="L198" s="45"/>
      <c r="M198" s="227" t="s">
        <v>1</v>
      </c>
      <c r="N198" s="228" t="s">
        <v>46</v>
      </c>
      <c r="O198" s="92"/>
      <c r="P198" s="229">
        <f>O198*H198</f>
        <v>0</v>
      </c>
      <c r="Q198" s="229">
        <v>0.013390000000000001</v>
      </c>
      <c r="R198" s="229">
        <f>Q198*H198</f>
        <v>0.076055200000000003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163</v>
      </c>
      <c r="AT198" s="231" t="s">
        <v>158</v>
      </c>
      <c r="AU198" s="231" t="s">
        <v>91</v>
      </c>
      <c r="AY198" s="18" t="s">
        <v>156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89</v>
      </c>
      <c r="BK198" s="232">
        <f>ROUND(I198*H198,2)</f>
        <v>0</v>
      </c>
      <c r="BL198" s="18" t="s">
        <v>163</v>
      </c>
      <c r="BM198" s="231" t="s">
        <v>364</v>
      </c>
    </row>
    <row r="199" s="13" customFormat="1">
      <c r="A199" s="13"/>
      <c r="B199" s="233"/>
      <c r="C199" s="234"/>
      <c r="D199" s="235" t="s">
        <v>165</v>
      </c>
      <c r="E199" s="236" t="s">
        <v>1</v>
      </c>
      <c r="F199" s="237" t="s">
        <v>365</v>
      </c>
      <c r="G199" s="234"/>
      <c r="H199" s="236" t="s">
        <v>1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165</v>
      </c>
      <c r="AU199" s="243" t="s">
        <v>91</v>
      </c>
      <c r="AV199" s="13" t="s">
        <v>89</v>
      </c>
      <c r="AW199" s="13" t="s">
        <v>36</v>
      </c>
      <c r="AX199" s="13" t="s">
        <v>81</v>
      </c>
      <c r="AY199" s="243" t="s">
        <v>156</v>
      </c>
    </row>
    <row r="200" s="13" customFormat="1">
      <c r="A200" s="13"/>
      <c r="B200" s="233"/>
      <c r="C200" s="234"/>
      <c r="D200" s="235" t="s">
        <v>165</v>
      </c>
      <c r="E200" s="236" t="s">
        <v>1</v>
      </c>
      <c r="F200" s="237" t="s">
        <v>217</v>
      </c>
      <c r="G200" s="234"/>
      <c r="H200" s="236" t="s">
        <v>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165</v>
      </c>
      <c r="AU200" s="243" t="s">
        <v>91</v>
      </c>
      <c r="AV200" s="13" t="s">
        <v>89</v>
      </c>
      <c r="AW200" s="13" t="s">
        <v>36</v>
      </c>
      <c r="AX200" s="13" t="s">
        <v>81</v>
      </c>
      <c r="AY200" s="243" t="s">
        <v>156</v>
      </c>
    </row>
    <row r="201" s="14" customFormat="1">
      <c r="A201" s="14"/>
      <c r="B201" s="244"/>
      <c r="C201" s="245"/>
      <c r="D201" s="235" t="s">
        <v>165</v>
      </c>
      <c r="E201" s="246" t="s">
        <v>1</v>
      </c>
      <c r="F201" s="247" t="s">
        <v>366</v>
      </c>
      <c r="G201" s="245"/>
      <c r="H201" s="248">
        <v>5.6799999999999997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165</v>
      </c>
      <c r="AU201" s="254" t="s">
        <v>91</v>
      </c>
      <c r="AV201" s="14" t="s">
        <v>91</v>
      </c>
      <c r="AW201" s="14" t="s">
        <v>36</v>
      </c>
      <c r="AX201" s="14" t="s">
        <v>81</v>
      </c>
      <c r="AY201" s="254" t="s">
        <v>156</v>
      </c>
    </row>
    <row r="202" s="15" customFormat="1">
      <c r="A202" s="15"/>
      <c r="B202" s="255"/>
      <c r="C202" s="256"/>
      <c r="D202" s="235" t="s">
        <v>165</v>
      </c>
      <c r="E202" s="257" t="s">
        <v>125</v>
      </c>
      <c r="F202" s="258" t="s">
        <v>171</v>
      </c>
      <c r="G202" s="256"/>
      <c r="H202" s="259">
        <v>5.6799999999999997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165</v>
      </c>
      <c r="AU202" s="265" t="s">
        <v>91</v>
      </c>
      <c r="AV202" s="15" t="s">
        <v>163</v>
      </c>
      <c r="AW202" s="15" t="s">
        <v>36</v>
      </c>
      <c r="AX202" s="15" t="s">
        <v>89</v>
      </c>
      <c r="AY202" s="265" t="s">
        <v>156</v>
      </c>
    </row>
    <row r="203" s="2" customFormat="1" ht="66.75" customHeight="1">
      <c r="A203" s="39"/>
      <c r="B203" s="40"/>
      <c r="C203" s="220" t="s">
        <v>172</v>
      </c>
      <c r="D203" s="220" t="s">
        <v>158</v>
      </c>
      <c r="E203" s="221" t="s">
        <v>367</v>
      </c>
      <c r="F203" s="222" t="s">
        <v>368</v>
      </c>
      <c r="G203" s="223" t="s">
        <v>185</v>
      </c>
      <c r="H203" s="224">
        <v>19.34</v>
      </c>
      <c r="I203" s="225"/>
      <c r="J203" s="226">
        <f>ROUND(I203*H203,2)</f>
        <v>0</v>
      </c>
      <c r="K203" s="222" t="s">
        <v>162</v>
      </c>
      <c r="L203" s="45"/>
      <c r="M203" s="227" t="s">
        <v>1</v>
      </c>
      <c r="N203" s="228" t="s">
        <v>46</v>
      </c>
      <c r="O203" s="92"/>
      <c r="P203" s="229">
        <f>O203*H203</f>
        <v>0</v>
      </c>
      <c r="Q203" s="229">
        <v>0.013350000000000001</v>
      </c>
      <c r="R203" s="229">
        <f>Q203*H203</f>
        <v>0.258189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163</v>
      </c>
      <c r="AT203" s="231" t="s">
        <v>158</v>
      </c>
      <c r="AU203" s="231" t="s">
        <v>91</v>
      </c>
      <c r="AY203" s="18" t="s">
        <v>156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89</v>
      </c>
      <c r="BK203" s="232">
        <f>ROUND(I203*H203,2)</f>
        <v>0</v>
      </c>
      <c r="BL203" s="18" t="s">
        <v>163</v>
      </c>
      <c r="BM203" s="231" t="s">
        <v>369</v>
      </c>
    </row>
    <row r="204" s="13" customFormat="1">
      <c r="A204" s="13"/>
      <c r="B204" s="233"/>
      <c r="C204" s="234"/>
      <c r="D204" s="235" t="s">
        <v>165</v>
      </c>
      <c r="E204" s="236" t="s">
        <v>1</v>
      </c>
      <c r="F204" s="237" t="s">
        <v>365</v>
      </c>
      <c r="G204" s="234"/>
      <c r="H204" s="236" t="s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165</v>
      </c>
      <c r="AU204" s="243" t="s">
        <v>91</v>
      </c>
      <c r="AV204" s="13" t="s">
        <v>89</v>
      </c>
      <c r="AW204" s="13" t="s">
        <v>36</v>
      </c>
      <c r="AX204" s="13" t="s">
        <v>81</v>
      </c>
      <c r="AY204" s="243" t="s">
        <v>156</v>
      </c>
    </row>
    <row r="205" s="13" customFormat="1">
      <c r="A205" s="13"/>
      <c r="B205" s="233"/>
      <c r="C205" s="234"/>
      <c r="D205" s="235" t="s">
        <v>165</v>
      </c>
      <c r="E205" s="236" t="s">
        <v>1</v>
      </c>
      <c r="F205" s="237" t="s">
        <v>231</v>
      </c>
      <c r="G205" s="234"/>
      <c r="H205" s="236" t="s">
        <v>1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165</v>
      </c>
      <c r="AU205" s="243" t="s">
        <v>91</v>
      </c>
      <c r="AV205" s="13" t="s">
        <v>89</v>
      </c>
      <c r="AW205" s="13" t="s">
        <v>36</v>
      </c>
      <c r="AX205" s="13" t="s">
        <v>81</v>
      </c>
      <c r="AY205" s="243" t="s">
        <v>156</v>
      </c>
    </row>
    <row r="206" s="14" customFormat="1">
      <c r="A206" s="14"/>
      <c r="B206" s="244"/>
      <c r="C206" s="245"/>
      <c r="D206" s="235" t="s">
        <v>165</v>
      </c>
      <c r="E206" s="246" t="s">
        <v>1</v>
      </c>
      <c r="F206" s="247" t="s">
        <v>370</v>
      </c>
      <c r="G206" s="245"/>
      <c r="H206" s="248">
        <v>19.34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165</v>
      </c>
      <c r="AU206" s="254" t="s">
        <v>91</v>
      </c>
      <c r="AV206" s="14" t="s">
        <v>91</v>
      </c>
      <c r="AW206" s="14" t="s">
        <v>36</v>
      </c>
      <c r="AX206" s="14" t="s">
        <v>81</v>
      </c>
      <c r="AY206" s="254" t="s">
        <v>156</v>
      </c>
    </row>
    <row r="207" s="15" customFormat="1">
      <c r="A207" s="15"/>
      <c r="B207" s="255"/>
      <c r="C207" s="256"/>
      <c r="D207" s="235" t="s">
        <v>165</v>
      </c>
      <c r="E207" s="257" t="s">
        <v>113</v>
      </c>
      <c r="F207" s="258" t="s">
        <v>171</v>
      </c>
      <c r="G207" s="256"/>
      <c r="H207" s="259">
        <v>19.34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5" t="s">
        <v>165</v>
      </c>
      <c r="AU207" s="265" t="s">
        <v>91</v>
      </c>
      <c r="AV207" s="15" t="s">
        <v>163</v>
      </c>
      <c r="AW207" s="15" t="s">
        <v>36</v>
      </c>
      <c r="AX207" s="15" t="s">
        <v>89</v>
      </c>
      <c r="AY207" s="265" t="s">
        <v>156</v>
      </c>
    </row>
    <row r="208" s="2" customFormat="1" ht="24.15" customHeight="1">
      <c r="A208" s="39"/>
      <c r="B208" s="40"/>
      <c r="C208" s="269" t="s">
        <v>248</v>
      </c>
      <c r="D208" s="269" t="s">
        <v>371</v>
      </c>
      <c r="E208" s="270" t="s">
        <v>372</v>
      </c>
      <c r="F208" s="271" t="s">
        <v>373</v>
      </c>
      <c r="G208" s="272" t="s">
        <v>185</v>
      </c>
      <c r="H208" s="273">
        <v>27.521999999999998</v>
      </c>
      <c r="I208" s="274"/>
      <c r="J208" s="275">
        <f>ROUND(I208*H208,2)</f>
        <v>0</v>
      </c>
      <c r="K208" s="271" t="s">
        <v>162</v>
      </c>
      <c r="L208" s="276"/>
      <c r="M208" s="277" t="s">
        <v>1</v>
      </c>
      <c r="N208" s="278" t="s">
        <v>46</v>
      </c>
      <c r="O208" s="92"/>
      <c r="P208" s="229">
        <f>O208*H208</f>
        <v>0</v>
      </c>
      <c r="Q208" s="229">
        <v>0.0011999999999999999</v>
      </c>
      <c r="R208" s="229">
        <f>Q208*H208</f>
        <v>0.033026399999999997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219</v>
      </c>
      <c r="AT208" s="231" t="s">
        <v>371</v>
      </c>
      <c r="AU208" s="231" t="s">
        <v>91</v>
      </c>
      <c r="AY208" s="18" t="s">
        <v>156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89</v>
      </c>
      <c r="BK208" s="232">
        <f>ROUND(I208*H208,2)</f>
        <v>0</v>
      </c>
      <c r="BL208" s="18" t="s">
        <v>163</v>
      </c>
      <c r="BM208" s="231" t="s">
        <v>374</v>
      </c>
    </row>
    <row r="209" s="13" customFormat="1">
      <c r="A209" s="13"/>
      <c r="B209" s="233"/>
      <c r="C209" s="234"/>
      <c r="D209" s="235" t="s">
        <v>165</v>
      </c>
      <c r="E209" s="236" t="s">
        <v>1</v>
      </c>
      <c r="F209" s="237" t="s">
        <v>365</v>
      </c>
      <c r="G209" s="234"/>
      <c r="H209" s="236" t="s">
        <v>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165</v>
      </c>
      <c r="AU209" s="243" t="s">
        <v>91</v>
      </c>
      <c r="AV209" s="13" t="s">
        <v>89</v>
      </c>
      <c r="AW209" s="13" t="s">
        <v>36</v>
      </c>
      <c r="AX209" s="13" t="s">
        <v>81</v>
      </c>
      <c r="AY209" s="243" t="s">
        <v>156</v>
      </c>
    </row>
    <row r="210" s="13" customFormat="1">
      <c r="A210" s="13"/>
      <c r="B210" s="233"/>
      <c r="C210" s="234"/>
      <c r="D210" s="235" t="s">
        <v>165</v>
      </c>
      <c r="E210" s="236" t="s">
        <v>1</v>
      </c>
      <c r="F210" s="237" t="s">
        <v>217</v>
      </c>
      <c r="G210" s="234"/>
      <c r="H210" s="236" t="s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165</v>
      </c>
      <c r="AU210" s="243" t="s">
        <v>91</v>
      </c>
      <c r="AV210" s="13" t="s">
        <v>89</v>
      </c>
      <c r="AW210" s="13" t="s">
        <v>36</v>
      </c>
      <c r="AX210" s="13" t="s">
        <v>81</v>
      </c>
      <c r="AY210" s="243" t="s">
        <v>156</v>
      </c>
    </row>
    <row r="211" s="14" customFormat="1">
      <c r="A211" s="14"/>
      <c r="B211" s="244"/>
      <c r="C211" s="245"/>
      <c r="D211" s="235" t="s">
        <v>165</v>
      </c>
      <c r="E211" s="246" t="s">
        <v>1</v>
      </c>
      <c r="F211" s="247" t="s">
        <v>218</v>
      </c>
      <c r="G211" s="245"/>
      <c r="H211" s="248">
        <v>5.6799999999999997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165</v>
      </c>
      <c r="AU211" s="254" t="s">
        <v>91</v>
      </c>
      <c r="AV211" s="14" t="s">
        <v>91</v>
      </c>
      <c r="AW211" s="14" t="s">
        <v>36</v>
      </c>
      <c r="AX211" s="14" t="s">
        <v>81</v>
      </c>
      <c r="AY211" s="254" t="s">
        <v>156</v>
      </c>
    </row>
    <row r="212" s="13" customFormat="1">
      <c r="A212" s="13"/>
      <c r="B212" s="233"/>
      <c r="C212" s="234"/>
      <c r="D212" s="235" t="s">
        <v>165</v>
      </c>
      <c r="E212" s="236" t="s">
        <v>1</v>
      </c>
      <c r="F212" s="237" t="s">
        <v>231</v>
      </c>
      <c r="G212" s="234"/>
      <c r="H212" s="236" t="s">
        <v>1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165</v>
      </c>
      <c r="AU212" s="243" t="s">
        <v>91</v>
      </c>
      <c r="AV212" s="13" t="s">
        <v>89</v>
      </c>
      <c r="AW212" s="13" t="s">
        <v>36</v>
      </c>
      <c r="AX212" s="13" t="s">
        <v>81</v>
      </c>
      <c r="AY212" s="243" t="s">
        <v>156</v>
      </c>
    </row>
    <row r="213" s="14" customFormat="1">
      <c r="A213" s="14"/>
      <c r="B213" s="244"/>
      <c r="C213" s="245"/>
      <c r="D213" s="235" t="s">
        <v>165</v>
      </c>
      <c r="E213" s="246" t="s">
        <v>1</v>
      </c>
      <c r="F213" s="247" t="s">
        <v>232</v>
      </c>
      <c r="G213" s="245"/>
      <c r="H213" s="248">
        <v>19.34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165</v>
      </c>
      <c r="AU213" s="254" t="s">
        <v>91</v>
      </c>
      <c r="AV213" s="14" t="s">
        <v>91</v>
      </c>
      <c r="AW213" s="14" t="s">
        <v>36</v>
      </c>
      <c r="AX213" s="14" t="s">
        <v>81</v>
      </c>
      <c r="AY213" s="254" t="s">
        <v>156</v>
      </c>
    </row>
    <row r="214" s="15" customFormat="1">
      <c r="A214" s="15"/>
      <c r="B214" s="255"/>
      <c r="C214" s="256"/>
      <c r="D214" s="235" t="s">
        <v>165</v>
      </c>
      <c r="E214" s="257" t="s">
        <v>1</v>
      </c>
      <c r="F214" s="258" t="s">
        <v>171</v>
      </c>
      <c r="G214" s="256"/>
      <c r="H214" s="259">
        <v>25.02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5" t="s">
        <v>165</v>
      </c>
      <c r="AU214" s="265" t="s">
        <v>91</v>
      </c>
      <c r="AV214" s="15" t="s">
        <v>163</v>
      </c>
      <c r="AW214" s="15" t="s">
        <v>36</v>
      </c>
      <c r="AX214" s="15" t="s">
        <v>89</v>
      </c>
      <c r="AY214" s="265" t="s">
        <v>156</v>
      </c>
    </row>
    <row r="215" s="14" customFormat="1">
      <c r="A215" s="14"/>
      <c r="B215" s="244"/>
      <c r="C215" s="245"/>
      <c r="D215" s="235" t="s">
        <v>165</v>
      </c>
      <c r="E215" s="245"/>
      <c r="F215" s="247" t="s">
        <v>375</v>
      </c>
      <c r="G215" s="245"/>
      <c r="H215" s="248">
        <v>27.521999999999998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165</v>
      </c>
      <c r="AU215" s="254" t="s">
        <v>91</v>
      </c>
      <c r="AV215" s="14" t="s">
        <v>91</v>
      </c>
      <c r="AW215" s="14" t="s">
        <v>4</v>
      </c>
      <c r="AX215" s="14" t="s">
        <v>89</v>
      </c>
      <c r="AY215" s="254" t="s">
        <v>156</v>
      </c>
    </row>
    <row r="216" s="2" customFormat="1" ht="66.75" customHeight="1">
      <c r="A216" s="39"/>
      <c r="B216" s="40"/>
      <c r="C216" s="220" t="s">
        <v>253</v>
      </c>
      <c r="D216" s="220" t="s">
        <v>158</v>
      </c>
      <c r="E216" s="221" t="s">
        <v>376</v>
      </c>
      <c r="F216" s="222" t="s">
        <v>377</v>
      </c>
      <c r="G216" s="223" t="s">
        <v>185</v>
      </c>
      <c r="H216" s="224">
        <v>56.340000000000003</v>
      </c>
      <c r="I216" s="225"/>
      <c r="J216" s="226">
        <f>ROUND(I216*H216,2)</f>
        <v>0</v>
      </c>
      <c r="K216" s="222" t="s">
        <v>162</v>
      </c>
      <c r="L216" s="45"/>
      <c r="M216" s="227" t="s">
        <v>1</v>
      </c>
      <c r="N216" s="228" t="s">
        <v>46</v>
      </c>
      <c r="O216" s="92"/>
      <c r="P216" s="229">
        <f>O216*H216</f>
        <v>0</v>
      </c>
      <c r="Q216" s="229">
        <v>0.0083499999999999998</v>
      </c>
      <c r="R216" s="229">
        <f>Q216*H216</f>
        <v>0.470439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163</v>
      </c>
      <c r="AT216" s="231" t="s">
        <v>158</v>
      </c>
      <c r="AU216" s="231" t="s">
        <v>91</v>
      </c>
      <c r="AY216" s="18" t="s">
        <v>156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89</v>
      </c>
      <c r="BK216" s="232">
        <f>ROUND(I216*H216,2)</f>
        <v>0</v>
      </c>
      <c r="BL216" s="18" t="s">
        <v>163</v>
      </c>
      <c r="BM216" s="231" t="s">
        <v>378</v>
      </c>
    </row>
    <row r="217" s="13" customFormat="1">
      <c r="A217" s="13"/>
      <c r="B217" s="233"/>
      <c r="C217" s="234"/>
      <c r="D217" s="235" t="s">
        <v>165</v>
      </c>
      <c r="E217" s="236" t="s">
        <v>1</v>
      </c>
      <c r="F217" s="237" t="s">
        <v>365</v>
      </c>
      <c r="G217" s="234"/>
      <c r="H217" s="236" t="s">
        <v>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165</v>
      </c>
      <c r="AU217" s="243" t="s">
        <v>91</v>
      </c>
      <c r="AV217" s="13" t="s">
        <v>89</v>
      </c>
      <c r="AW217" s="13" t="s">
        <v>36</v>
      </c>
      <c r="AX217" s="13" t="s">
        <v>81</v>
      </c>
      <c r="AY217" s="243" t="s">
        <v>156</v>
      </c>
    </row>
    <row r="218" s="13" customFormat="1">
      <c r="A218" s="13"/>
      <c r="B218" s="233"/>
      <c r="C218" s="234"/>
      <c r="D218" s="235" t="s">
        <v>165</v>
      </c>
      <c r="E218" s="236" t="s">
        <v>1</v>
      </c>
      <c r="F218" s="237" t="s">
        <v>215</v>
      </c>
      <c r="G218" s="234"/>
      <c r="H218" s="236" t="s">
        <v>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165</v>
      </c>
      <c r="AU218" s="243" t="s">
        <v>91</v>
      </c>
      <c r="AV218" s="13" t="s">
        <v>89</v>
      </c>
      <c r="AW218" s="13" t="s">
        <v>36</v>
      </c>
      <c r="AX218" s="13" t="s">
        <v>81</v>
      </c>
      <c r="AY218" s="243" t="s">
        <v>156</v>
      </c>
    </row>
    <row r="219" s="14" customFormat="1">
      <c r="A219" s="14"/>
      <c r="B219" s="244"/>
      <c r="C219" s="245"/>
      <c r="D219" s="235" t="s">
        <v>165</v>
      </c>
      <c r="E219" s="246" t="s">
        <v>1</v>
      </c>
      <c r="F219" s="247" t="s">
        <v>379</v>
      </c>
      <c r="G219" s="245"/>
      <c r="H219" s="248">
        <v>56.340000000000003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165</v>
      </c>
      <c r="AU219" s="254" t="s">
        <v>91</v>
      </c>
      <c r="AV219" s="14" t="s">
        <v>91</v>
      </c>
      <c r="AW219" s="14" t="s">
        <v>36</v>
      </c>
      <c r="AX219" s="14" t="s">
        <v>81</v>
      </c>
      <c r="AY219" s="254" t="s">
        <v>156</v>
      </c>
    </row>
    <row r="220" s="15" customFormat="1">
      <c r="A220" s="15"/>
      <c r="B220" s="255"/>
      <c r="C220" s="256"/>
      <c r="D220" s="235" t="s">
        <v>165</v>
      </c>
      <c r="E220" s="257" t="s">
        <v>123</v>
      </c>
      <c r="F220" s="258" t="s">
        <v>171</v>
      </c>
      <c r="G220" s="256"/>
      <c r="H220" s="259">
        <v>56.340000000000003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5" t="s">
        <v>165</v>
      </c>
      <c r="AU220" s="265" t="s">
        <v>91</v>
      </c>
      <c r="AV220" s="15" t="s">
        <v>163</v>
      </c>
      <c r="AW220" s="15" t="s">
        <v>36</v>
      </c>
      <c r="AX220" s="15" t="s">
        <v>89</v>
      </c>
      <c r="AY220" s="265" t="s">
        <v>156</v>
      </c>
    </row>
    <row r="221" s="2" customFormat="1" ht="21.75" customHeight="1">
      <c r="A221" s="39"/>
      <c r="B221" s="40"/>
      <c r="C221" s="269" t="s">
        <v>8</v>
      </c>
      <c r="D221" s="269" t="s">
        <v>371</v>
      </c>
      <c r="E221" s="270" t="s">
        <v>380</v>
      </c>
      <c r="F221" s="271" t="s">
        <v>381</v>
      </c>
      <c r="G221" s="272" t="s">
        <v>185</v>
      </c>
      <c r="H221" s="273">
        <v>61.973999999999997</v>
      </c>
      <c r="I221" s="274"/>
      <c r="J221" s="275">
        <f>ROUND(I221*H221,2)</f>
        <v>0</v>
      </c>
      <c r="K221" s="271" t="s">
        <v>162</v>
      </c>
      <c r="L221" s="276"/>
      <c r="M221" s="277" t="s">
        <v>1</v>
      </c>
      <c r="N221" s="278" t="s">
        <v>46</v>
      </c>
      <c r="O221" s="92"/>
      <c r="P221" s="229">
        <f>O221*H221</f>
        <v>0</v>
      </c>
      <c r="Q221" s="229">
        <v>0.00075000000000000002</v>
      </c>
      <c r="R221" s="229">
        <f>Q221*H221</f>
        <v>0.046480500000000001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219</v>
      </c>
      <c r="AT221" s="231" t="s">
        <v>371</v>
      </c>
      <c r="AU221" s="231" t="s">
        <v>91</v>
      </c>
      <c r="AY221" s="18" t="s">
        <v>156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89</v>
      </c>
      <c r="BK221" s="232">
        <f>ROUND(I221*H221,2)</f>
        <v>0</v>
      </c>
      <c r="BL221" s="18" t="s">
        <v>163</v>
      </c>
      <c r="BM221" s="231" t="s">
        <v>382</v>
      </c>
    </row>
    <row r="222" s="13" customFormat="1">
      <c r="A222" s="13"/>
      <c r="B222" s="233"/>
      <c r="C222" s="234"/>
      <c r="D222" s="235" t="s">
        <v>165</v>
      </c>
      <c r="E222" s="236" t="s">
        <v>1</v>
      </c>
      <c r="F222" s="237" t="s">
        <v>365</v>
      </c>
      <c r="G222" s="234"/>
      <c r="H222" s="236" t="s">
        <v>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165</v>
      </c>
      <c r="AU222" s="243" t="s">
        <v>91</v>
      </c>
      <c r="AV222" s="13" t="s">
        <v>89</v>
      </c>
      <c r="AW222" s="13" t="s">
        <v>36</v>
      </c>
      <c r="AX222" s="13" t="s">
        <v>81</v>
      </c>
      <c r="AY222" s="243" t="s">
        <v>156</v>
      </c>
    </row>
    <row r="223" s="13" customFormat="1">
      <c r="A223" s="13"/>
      <c r="B223" s="233"/>
      <c r="C223" s="234"/>
      <c r="D223" s="235" t="s">
        <v>165</v>
      </c>
      <c r="E223" s="236" t="s">
        <v>1</v>
      </c>
      <c r="F223" s="237" t="s">
        <v>383</v>
      </c>
      <c r="G223" s="234"/>
      <c r="H223" s="236" t="s">
        <v>1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165</v>
      </c>
      <c r="AU223" s="243" t="s">
        <v>91</v>
      </c>
      <c r="AV223" s="13" t="s">
        <v>89</v>
      </c>
      <c r="AW223" s="13" t="s">
        <v>36</v>
      </c>
      <c r="AX223" s="13" t="s">
        <v>81</v>
      </c>
      <c r="AY223" s="243" t="s">
        <v>156</v>
      </c>
    </row>
    <row r="224" s="14" customFormat="1">
      <c r="A224" s="14"/>
      <c r="B224" s="244"/>
      <c r="C224" s="245"/>
      <c r="D224" s="235" t="s">
        <v>165</v>
      </c>
      <c r="E224" s="246" t="s">
        <v>1</v>
      </c>
      <c r="F224" s="247" t="s">
        <v>216</v>
      </c>
      <c r="G224" s="245"/>
      <c r="H224" s="248">
        <v>56.340000000000003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165</v>
      </c>
      <c r="AU224" s="254" t="s">
        <v>91</v>
      </c>
      <c r="AV224" s="14" t="s">
        <v>91</v>
      </c>
      <c r="AW224" s="14" t="s">
        <v>36</v>
      </c>
      <c r="AX224" s="14" t="s">
        <v>81</v>
      </c>
      <c r="AY224" s="254" t="s">
        <v>156</v>
      </c>
    </row>
    <row r="225" s="15" customFormat="1">
      <c r="A225" s="15"/>
      <c r="B225" s="255"/>
      <c r="C225" s="256"/>
      <c r="D225" s="235" t="s">
        <v>165</v>
      </c>
      <c r="E225" s="257" t="s">
        <v>1</v>
      </c>
      <c r="F225" s="258" t="s">
        <v>171</v>
      </c>
      <c r="G225" s="256"/>
      <c r="H225" s="259">
        <v>56.340000000000003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165</v>
      </c>
      <c r="AU225" s="265" t="s">
        <v>91</v>
      </c>
      <c r="AV225" s="15" t="s">
        <v>163</v>
      </c>
      <c r="AW225" s="15" t="s">
        <v>36</v>
      </c>
      <c r="AX225" s="15" t="s">
        <v>89</v>
      </c>
      <c r="AY225" s="265" t="s">
        <v>156</v>
      </c>
    </row>
    <row r="226" s="14" customFormat="1">
      <c r="A226" s="14"/>
      <c r="B226" s="244"/>
      <c r="C226" s="245"/>
      <c r="D226" s="235" t="s">
        <v>165</v>
      </c>
      <c r="E226" s="245"/>
      <c r="F226" s="247" t="s">
        <v>384</v>
      </c>
      <c r="G226" s="245"/>
      <c r="H226" s="248">
        <v>61.973999999999997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165</v>
      </c>
      <c r="AU226" s="254" t="s">
        <v>91</v>
      </c>
      <c r="AV226" s="14" t="s">
        <v>91</v>
      </c>
      <c r="AW226" s="14" t="s">
        <v>4</v>
      </c>
      <c r="AX226" s="14" t="s">
        <v>89</v>
      </c>
      <c r="AY226" s="254" t="s">
        <v>156</v>
      </c>
    </row>
    <row r="227" s="2" customFormat="1" ht="66.75" customHeight="1">
      <c r="A227" s="39"/>
      <c r="B227" s="40"/>
      <c r="C227" s="220" t="s">
        <v>260</v>
      </c>
      <c r="D227" s="220" t="s">
        <v>158</v>
      </c>
      <c r="E227" s="221" t="s">
        <v>385</v>
      </c>
      <c r="F227" s="222" t="s">
        <v>386</v>
      </c>
      <c r="G227" s="223" t="s">
        <v>185</v>
      </c>
      <c r="H227" s="224">
        <v>827.70699999999999</v>
      </c>
      <c r="I227" s="225"/>
      <c r="J227" s="226">
        <f>ROUND(I227*H227,2)</f>
        <v>0</v>
      </c>
      <c r="K227" s="222" t="s">
        <v>162</v>
      </c>
      <c r="L227" s="45"/>
      <c r="M227" s="227" t="s">
        <v>1</v>
      </c>
      <c r="N227" s="228" t="s">
        <v>46</v>
      </c>
      <c r="O227" s="92"/>
      <c r="P227" s="229">
        <f>O227*H227</f>
        <v>0</v>
      </c>
      <c r="Q227" s="229">
        <v>0.0086</v>
      </c>
      <c r="R227" s="229">
        <f>Q227*H227</f>
        <v>7.1182802000000001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163</v>
      </c>
      <c r="AT227" s="231" t="s">
        <v>158</v>
      </c>
      <c r="AU227" s="231" t="s">
        <v>91</v>
      </c>
      <c r="AY227" s="18" t="s">
        <v>156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89</v>
      </c>
      <c r="BK227" s="232">
        <f>ROUND(I227*H227,2)</f>
        <v>0</v>
      </c>
      <c r="BL227" s="18" t="s">
        <v>163</v>
      </c>
      <c r="BM227" s="231" t="s">
        <v>387</v>
      </c>
    </row>
    <row r="228" s="13" customFormat="1">
      <c r="A228" s="13"/>
      <c r="B228" s="233"/>
      <c r="C228" s="234"/>
      <c r="D228" s="235" t="s">
        <v>165</v>
      </c>
      <c r="E228" s="236" t="s">
        <v>1</v>
      </c>
      <c r="F228" s="237" t="s">
        <v>388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165</v>
      </c>
      <c r="AU228" s="243" t="s">
        <v>91</v>
      </c>
      <c r="AV228" s="13" t="s">
        <v>89</v>
      </c>
      <c r="AW228" s="13" t="s">
        <v>36</v>
      </c>
      <c r="AX228" s="13" t="s">
        <v>81</v>
      </c>
      <c r="AY228" s="243" t="s">
        <v>156</v>
      </c>
    </row>
    <row r="229" s="13" customFormat="1">
      <c r="A229" s="13"/>
      <c r="B229" s="233"/>
      <c r="C229" s="234"/>
      <c r="D229" s="235" t="s">
        <v>165</v>
      </c>
      <c r="E229" s="236" t="s">
        <v>1</v>
      </c>
      <c r="F229" s="237" t="s">
        <v>223</v>
      </c>
      <c r="G229" s="234"/>
      <c r="H229" s="236" t="s">
        <v>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165</v>
      </c>
      <c r="AU229" s="243" t="s">
        <v>91</v>
      </c>
      <c r="AV229" s="13" t="s">
        <v>89</v>
      </c>
      <c r="AW229" s="13" t="s">
        <v>36</v>
      </c>
      <c r="AX229" s="13" t="s">
        <v>81</v>
      </c>
      <c r="AY229" s="243" t="s">
        <v>156</v>
      </c>
    </row>
    <row r="230" s="14" customFormat="1">
      <c r="A230" s="14"/>
      <c r="B230" s="244"/>
      <c r="C230" s="245"/>
      <c r="D230" s="235" t="s">
        <v>165</v>
      </c>
      <c r="E230" s="246" t="s">
        <v>1</v>
      </c>
      <c r="F230" s="247" t="s">
        <v>389</v>
      </c>
      <c r="G230" s="245"/>
      <c r="H230" s="248">
        <v>1111.03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165</v>
      </c>
      <c r="AU230" s="254" t="s">
        <v>91</v>
      </c>
      <c r="AV230" s="14" t="s">
        <v>91</v>
      </c>
      <c r="AW230" s="14" t="s">
        <v>36</v>
      </c>
      <c r="AX230" s="14" t="s">
        <v>81</v>
      </c>
      <c r="AY230" s="254" t="s">
        <v>156</v>
      </c>
    </row>
    <row r="231" s="14" customFormat="1">
      <c r="A231" s="14"/>
      <c r="B231" s="244"/>
      <c r="C231" s="245"/>
      <c r="D231" s="235" t="s">
        <v>165</v>
      </c>
      <c r="E231" s="246" t="s">
        <v>1</v>
      </c>
      <c r="F231" s="247" t="s">
        <v>390</v>
      </c>
      <c r="G231" s="245"/>
      <c r="H231" s="248">
        <v>-19.091000000000001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165</v>
      </c>
      <c r="AU231" s="254" t="s">
        <v>91</v>
      </c>
      <c r="AV231" s="14" t="s">
        <v>91</v>
      </c>
      <c r="AW231" s="14" t="s">
        <v>36</v>
      </c>
      <c r="AX231" s="14" t="s">
        <v>81</v>
      </c>
      <c r="AY231" s="254" t="s">
        <v>156</v>
      </c>
    </row>
    <row r="232" s="14" customFormat="1">
      <c r="A232" s="14"/>
      <c r="B232" s="244"/>
      <c r="C232" s="245"/>
      <c r="D232" s="235" t="s">
        <v>165</v>
      </c>
      <c r="E232" s="246" t="s">
        <v>1</v>
      </c>
      <c r="F232" s="247" t="s">
        <v>391</v>
      </c>
      <c r="G232" s="245"/>
      <c r="H232" s="248">
        <v>-194.33099999999999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165</v>
      </c>
      <c r="AU232" s="254" t="s">
        <v>91</v>
      </c>
      <c r="AV232" s="14" t="s">
        <v>91</v>
      </c>
      <c r="AW232" s="14" t="s">
        <v>36</v>
      </c>
      <c r="AX232" s="14" t="s">
        <v>81</v>
      </c>
      <c r="AY232" s="254" t="s">
        <v>156</v>
      </c>
    </row>
    <row r="233" s="14" customFormat="1">
      <c r="A233" s="14"/>
      <c r="B233" s="244"/>
      <c r="C233" s="245"/>
      <c r="D233" s="235" t="s">
        <v>165</v>
      </c>
      <c r="E233" s="246" t="s">
        <v>1</v>
      </c>
      <c r="F233" s="247" t="s">
        <v>392</v>
      </c>
      <c r="G233" s="245"/>
      <c r="H233" s="248">
        <v>-24.902000000000001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165</v>
      </c>
      <c r="AU233" s="254" t="s">
        <v>91</v>
      </c>
      <c r="AV233" s="14" t="s">
        <v>91</v>
      </c>
      <c r="AW233" s="14" t="s">
        <v>36</v>
      </c>
      <c r="AX233" s="14" t="s">
        <v>81</v>
      </c>
      <c r="AY233" s="254" t="s">
        <v>156</v>
      </c>
    </row>
    <row r="234" s="14" customFormat="1">
      <c r="A234" s="14"/>
      <c r="B234" s="244"/>
      <c r="C234" s="245"/>
      <c r="D234" s="235" t="s">
        <v>165</v>
      </c>
      <c r="E234" s="246" t="s">
        <v>1</v>
      </c>
      <c r="F234" s="247" t="s">
        <v>393</v>
      </c>
      <c r="G234" s="245"/>
      <c r="H234" s="248">
        <v>-113.081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165</v>
      </c>
      <c r="AU234" s="254" t="s">
        <v>91</v>
      </c>
      <c r="AV234" s="14" t="s">
        <v>91</v>
      </c>
      <c r="AW234" s="14" t="s">
        <v>36</v>
      </c>
      <c r="AX234" s="14" t="s">
        <v>81</v>
      </c>
      <c r="AY234" s="254" t="s">
        <v>156</v>
      </c>
    </row>
    <row r="235" s="16" customFormat="1">
      <c r="A235" s="16"/>
      <c r="B235" s="279"/>
      <c r="C235" s="280"/>
      <c r="D235" s="235" t="s">
        <v>165</v>
      </c>
      <c r="E235" s="281" t="s">
        <v>103</v>
      </c>
      <c r="F235" s="282" t="s">
        <v>394</v>
      </c>
      <c r="G235" s="280"/>
      <c r="H235" s="283">
        <v>759.625</v>
      </c>
      <c r="I235" s="284"/>
      <c r="J235" s="280"/>
      <c r="K235" s="280"/>
      <c r="L235" s="285"/>
      <c r="M235" s="286"/>
      <c r="N235" s="287"/>
      <c r="O235" s="287"/>
      <c r="P235" s="287"/>
      <c r="Q235" s="287"/>
      <c r="R235" s="287"/>
      <c r="S235" s="287"/>
      <c r="T235" s="288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89" t="s">
        <v>165</v>
      </c>
      <c r="AU235" s="289" t="s">
        <v>91</v>
      </c>
      <c r="AV235" s="16" t="s">
        <v>105</v>
      </c>
      <c r="AW235" s="16" t="s">
        <v>36</v>
      </c>
      <c r="AX235" s="16" t="s">
        <v>81</v>
      </c>
      <c r="AY235" s="289" t="s">
        <v>156</v>
      </c>
    </row>
    <row r="236" s="13" customFormat="1">
      <c r="A236" s="13"/>
      <c r="B236" s="233"/>
      <c r="C236" s="234"/>
      <c r="D236" s="235" t="s">
        <v>165</v>
      </c>
      <c r="E236" s="236" t="s">
        <v>1</v>
      </c>
      <c r="F236" s="237" t="s">
        <v>227</v>
      </c>
      <c r="G236" s="234"/>
      <c r="H236" s="236" t="s">
        <v>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165</v>
      </c>
      <c r="AU236" s="243" t="s">
        <v>91</v>
      </c>
      <c r="AV236" s="13" t="s">
        <v>89</v>
      </c>
      <c r="AW236" s="13" t="s">
        <v>36</v>
      </c>
      <c r="AX236" s="13" t="s">
        <v>81</v>
      </c>
      <c r="AY236" s="243" t="s">
        <v>156</v>
      </c>
    </row>
    <row r="237" s="14" customFormat="1">
      <c r="A237" s="14"/>
      <c r="B237" s="244"/>
      <c r="C237" s="245"/>
      <c r="D237" s="235" t="s">
        <v>165</v>
      </c>
      <c r="E237" s="246" t="s">
        <v>1</v>
      </c>
      <c r="F237" s="247" t="s">
        <v>395</v>
      </c>
      <c r="G237" s="245"/>
      <c r="H237" s="248">
        <v>69.269999999999996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165</v>
      </c>
      <c r="AU237" s="254" t="s">
        <v>91</v>
      </c>
      <c r="AV237" s="14" t="s">
        <v>91</v>
      </c>
      <c r="AW237" s="14" t="s">
        <v>36</v>
      </c>
      <c r="AX237" s="14" t="s">
        <v>81</v>
      </c>
      <c r="AY237" s="254" t="s">
        <v>156</v>
      </c>
    </row>
    <row r="238" s="14" customFormat="1">
      <c r="A238" s="14"/>
      <c r="B238" s="244"/>
      <c r="C238" s="245"/>
      <c r="D238" s="235" t="s">
        <v>165</v>
      </c>
      <c r="E238" s="246" t="s">
        <v>1</v>
      </c>
      <c r="F238" s="247" t="s">
        <v>396</v>
      </c>
      <c r="G238" s="245"/>
      <c r="H238" s="248">
        <v>-1.1879999999999999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165</v>
      </c>
      <c r="AU238" s="254" t="s">
        <v>91</v>
      </c>
      <c r="AV238" s="14" t="s">
        <v>91</v>
      </c>
      <c r="AW238" s="14" t="s">
        <v>36</v>
      </c>
      <c r="AX238" s="14" t="s">
        <v>81</v>
      </c>
      <c r="AY238" s="254" t="s">
        <v>156</v>
      </c>
    </row>
    <row r="239" s="16" customFormat="1">
      <c r="A239" s="16"/>
      <c r="B239" s="279"/>
      <c r="C239" s="280"/>
      <c r="D239" s="235" t="s">
        <v>165</v>
      </c>
      <c r="E239" s="281" t="s">
        <v>109</v>
      </c>
      <c r="F239" s="282" t="s">
        <v>394</v>
      </c>
      <c r="G239" s="280"/>
      <c r="H239" s="283">
        <v>68.081999999999994</v>
      </c>
      <c r="I239" s="284"/>
      <c r="J239" s="280"/>
      <c r="K239" s="280"/>
      <c r="L239" s="285"/>
      <c r="M239" s="286"/>
      <c r="N239" s="287"/>
      <c r="O239" s="287"/>
      <c r="P239" s="287"/>
      <c r="Q239" s="287"/>
      <c r="R239" s="287"/>
      <c r="S239" s="287"/>
      <c r="T239" s="288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89" t="s">
        <v>165</v>
      </c>
      <c r="AU239" s="289" t="s">
        <v>91</v>
      </c>
      <c r="AV239" s="16" t="s">
        <v>105</v>
      </c>
      <c r="AW239" s="16" t="s">
        <v>36</v>
      </c>
      <c r="AX239" s="16" t="s">
        <v>81</v>
      </c>
      <c r="AY239" s="289" t="s">
        <v>156</v>
      </c>
    </row>
    <row r="240" s="15" customFormat="1">
      <c r="A240" s="15"/>
      <c r="B240" s="255"/>
      <c r="C240" s="256"/>
      <c r="D240" s="235" t="s">
        <v>165</v>
      </c>
      <c r="E240" s="257" t="s">
        <v>1</v>
      </c>
      <c r="F240" s="258" t="s">
        <v>171</v>
      </c>
      <c r="G240" s="256"/>
      <c r="H240" s="259">
        <v>827.70699999999999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5" t="s">
        <v>165</v>
      </c>
      <c r="AU240" s="265" t="s">
        <v>91</v>
      </c>
      <c r="AV240" s="15" t="s">
        <v>163</v>
      </c>
      <c r="AW240" s="15" t="s">
        <v>36</v>
      </c>
      <c r="AX240" s="15" t="s">
        <v>89</v>
      </c>
      <c r="AY240" s="265" t="s">
        <v>156</v>
      </c>
    </row>
    <row r="241" s="2" customFormat="1" ht="21.75" customHeight="1">
      <c r="A241" s="39"/>
      <c r="B241" s="40"/>
      <c r="C241" s="269" t="s">
        <v>265</v>
      </c>
      <c r="D241" s="269" t="s">
        <v>371</v>
      </c>
      <c r="E241" s="270" t="s">
        <v>397</v>
      </c>
      <c r="F241" s="271" t="s">
        <v>398</v>
      </c>
      <c r="G241" s="272" t="s">
        <v>185</v>
      </c>
      <c r="H241" s="273">
        <v>835.58799999999997</v>
      </c>
      <c r="I241" s="274"/>
      <c r="J241" s="275">
        <f>ROUND(I241*H241,2)</f>
        <v>0</v>
      </c>
      <c r="K241" s="271" t="s">
        <v>162</v>
      </c>
      <c r="L241" s="276"/>
      <c r="M241" s="277" t="s">
        <v>1</v>
      </c>
      <c r="N241" s="278" t="s">
        <v>46</v>
      </c>
      <c r="O241" s="92"/>
      <c r="P241" s="229">
        <f>O241*H241</f>
        <v>0</v>
      </c>
      <c r="Q241" s="229">
        <v>0.0023999999999999998</v>
      </c>
      <c r="R241" s="229">
        <f>Q241*H241</f>
        <v>2.0054111999999997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219</v>
      </c>
      <c r="AT241" s="231" t="s">
        <v>371</v>
      </c>
      <c r="AU241" s="231" t="s">
        <v>91</v>
      </c>
      <c r="AY241" s="18" t="s">
        <v>156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89</v>
      </c>
      <c r="BK241" s="232">
        <f>ROUND(I241*H241,2)</f>
        <v>0</v>
      </c>
      <c r="BL241" s="18" t="s">
        <v>163</v>
      </c>
      <c r="BM241" s="231" t="s">
        <v>399</v>
      </c>
    </row>
    <row r="242" s="13" customFormat="1">
      <c r="A242" s="13"/>
      <c r="B242" s="233"/>
      <c r="C242" s="234"/>
      <c r="D242" s="235" t="s">
        <v>165</v>
      </c>
      <c r="E242" s="236" t="s">
        <v>1</v>
      </c>
      <c r="F242" s="237" t="s">
        <v>365</v>
      </c>
      <c r="G242" s="234"/>
      <c r="H242" s="236" t="s">
        <v>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165</v>
      </c>
      <c r="AU242" s="243" t="s">
        <v>91</v>
      </c>
      <c r="AV242" s="13" t="s">
        <v>89</v>
      </c>
      <c r="AW242" s="13" t="s">
        <v>36</v>
      </c>
      <c r="AX242" s="13" t="s">
        <v>81</v>
      </c>
      <c r="AY242" s="243" t="s">
        <v>156</v>
      </c>
    </row>
    <row r="243" s="13" customFormat="1">
      <c r="A243" s="13"/>
      <c r="B243" s="233"/>
      <c r="C243" s="234"/>
      <c r="D243" s="235" t="s">
        <v>165</v>
      </c>
      <c r="E243" s="236" t="s">
        <v>1</v>
      </c>
      <c r="F243" s="237" t="s">
        <v>223</v>
      </c>
      <c r="G243" s="234"/>
      <c r="H243" s="236" t="s">
        <v>1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165</v>
      </c>
      <c r="AU243" s="243" t="s">
        <v>91</v>
      </c>
      <c r="AV243" s="13" t="s">
        <v>89</v>
      </c>
      <c r="AW243" s="13" t="s">
        <v>36</v>
      </c>
      <c r="AX243" s="13" t="s">
        <v>81</v>
      </c>
      <c r="AY243" s="243" t="s">
        <v>156</v>
      </c>
    </row>
    <row r="244" s="14" customFormat="1">
      <c r="A244" s="14"/>
      <c r="B244" s="244"/>
      <c r="C244" s="245"/>
      <c r="D244" s="235" t="s">
        <v>165</v>
      </c>
      <c r="E244" s="246" t="s">
        <v>1</v>
      </c>
      <c r="F244" s="247" t="s">
        <v>224</v>
      </c>
      <c r="G244" s="245"/>
      <c r="H244" s="248">
        <v>759.625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165</v>
      </c>
      <c r="AU244" s="254" t="s">
        <v>91</v>
      </c>
      <c r="AV244" s="14" t="s">
        <v>91</v>
      </c>
      <c r="AW244" s="14" t="s">
        <v>36</v>
      </c>
      <c r="AX244" s="14" t="s">
        <v>81</v>
      </c>
      <c r="AY244" s="254" t="s">
        <v>156</v>
      </c>
    </row>
    <row r="245" s="15" customFormat="1">
      <c r="A245" s="15"/>
      <c r="B245" s="255"/>
      <c r="C245" s="256"/>
      <c r="D245" s="235" t="s">
        <v>165</v>
      </c>
      <c r="E245" s="257" t="s">
        <v>1</v>
      </c>
      <c r="F245" s="258" t="s">
        <v>171</v>
      </c>
      <c r="G245" s="256"/>
      <c r="H245" s="259">
        <v>759.625</v>
      </c>
      <c r="I245" s="260"/>
      <c r="J245" s="256"/>
      <c r="K245" s="256"/>
      <c r="L245" s="261"/>
      <c r="M245" s="262"/>
      <c r="N245" s="263"/>
      <c r="O245" s="263"/>
      <c r="P245" s="263"/>
      <c r="Q245" s="263"/>
      <c r="R245" s="263"/>
      <c r="S245" s="263"/>
      <c r="T245" s="26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5" t="s">
        <v>165</v>
      </c>
      <c r="AU245" s="265" t="s">
        <v>91</v>
      </c>
      <c r="AV245" s="15" t="s">
        <v>163</v>
      </c>
      <c r="AW245" s="15" t="s">
        <v>36</v>
      </c>
      <c r="AX245" s="15" t="s">
        <v>89</v>
      </c>
      <c r="AY245" s="265" t="s">
        <v>156</v>
      </c>
    </row>
    <row r="246" s="14" customFormat="1">
      <c r="A246" s="14"/>
      <c r="B246" s="244"/>
      <c r="C246" s="245"/>
      <c r="D246" s="235" t="s">
        <v>165</v>
      </c>
      <c r="E246" s="245"/>
      <c r="F246" s="247" t="s">
        <v>400</v>
      </c>
      <c r="G246" s="245"/>
      <c r="H246" s="248">
        <v>835.58799999999997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165</v>
      </c>
      <c r="AU246" s="254" t="s">
        <v>91</v>
      </c>
      <c r="AV246" s="14" t="s">
        <v>91</v>
      </c>
      <c r="AW246" s="14" t="s">
        <v>4</v>
      </c>
      <c r="AX246" s="14" t="s">
        <v>89</v>
      </c>
      <c r="AY246" s="254" t="s">
        <v>156</v>
      </c>
    </row>
    <row r="247" s="2" customFormat="1" ht="24.15" customHeight="1">
      <c r="A247" s="39"/>
      <c r="B247" s="40"/>
      <c r="C247" s="269" t="s">
        <v>273</v>
      </c>
      <c r="D247" s="269" t="s">
        <v>371</v>
      </c>
      <c r="E247" s="270" t="s">
        <v>401</v>
      </c>
      <c r="F247" s="271" t="s">
        <v>402</v>
      </c>
      <c r="G247" s="272" t="s">
        <v>185</v>
      </c>
      <c r="H247" s="273">
        <v>74.890000000000001</v>
      </c>
      <c r="I247" s="274"/>
      <c r="J247" s="275">
        <f>ROUND(I247*H247,2)</f>
        <v>0</v>
      </c>
      <c r="K247" s="271" t="s">
        <v>162</v>
      </c>
      <c r="L247" s="276"/>
      <c r="M247" s="277" t="s">
        <v>1</v>
      </c>
      <c r="N247" s="278" t="s">
        <v>46</v>
      </c>
      <c r="O247" s="92"/>
      <c r="P247" s="229">
        <f>O247*H247</f>
        <v>0</v>
      </c>
      <c r="Q247" s="229">
        <v>0.0041999999999999997</v>
      </c>
      <c r="R247" s="229">
        <f>Q247*H247</f>
        <v>0.31453799999999998</v>
      </c>
      <c r="S247" s="229">
        <v>0</v>
      </c>
      <c r="T247" s="23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1" t="s">
        <v>219</v>
      </c>
      <c r="AT247" s="231" t="s">
        <v>371</v>
      </c>
      <c r="AU247" s="231" t="s">
        <v>91</v>
      </c>
      <c r="AY247" s="18" t="s">
        <v>156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8" t="s">
        <v>89</v>
      </c>
      <c r="BK247" s="232">
        <f>ROUND(I247*H247,2)</f>
        <v>0</v>
      </c>
      <c r="BL247" s="18" t="s">
        <v>163</v>
      </c>
      <c r="BM247" s="231" t="s">
        <v>403</v>
      </c>
    </row>
    <row r="248" s="13" customFormat="1">
      <c r="A248" s="13"/>
      <c r="B248" s="233"/>
      <c r="C248" s="234"/>
      <c r="D248" s="235" t="s">
        <v>165</v>
      </c>
      <c r="E248" s="236" t="s">
        <v>1</v>
      </c>
      <c r="F248" s="237" t="s">
        <v>365</v>
      </c>
      <c r="G248" s="234"/>
      <c r="H248" s="236" t="s">
        <v>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165</v>
      </c>
      <c r="AU248" s="243" t="s">
        <v>91</v>
      </c>
      <c r="AV248" s="13" t="s">
        <v>89</v>
      </c>
      <c r="AW248" s="13" t="s">
        <v>36</v>
      </c>
      <c r="AX248" s="13" t="s">
        <v>81</v>
      </c>
      <c r="AY248" s="243" t="s">
        <v>156</v>
      </c>
    </row>
    <row r="249" s="13" customFormat="1">
      <c r="A249" s="13"/>
      <c r="B249" s="233"/>
      <c r="C249" s="234"/>
      <c r="D249" s="235" t="s">
        <v>165</v>
      </c>
      <c r="E249" s="236" t="s">
        <v>1</v>
      </c>
      <c r="F249" s="237" t="s">
        <v>227</v>
      </c>
      <c r="G249" s="234"/>
      <c r="H249" s="236" t="s">
        <v>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165</v>
      </c>
      <c r="AU249" s="243" t="s">
        <v>91</v>
      </c>
      <c r="AV249" s="13" t="s">
        <v>89</v>
      </c>
      <c r="AW249" s="13" t="s">
        <v>36</v>
      </c>
      <c r="AX249" s="13" t="s">
        <v>81</v>
      </c>
      <c r="AY249" s="243" t="s">
        <v>156</v>
      </c>
    </row>
    <row r="250" s="14" customFormat="1">
      <c r="A250" s="14"/>
      <c r="B250" s="244"/>
      <c r="C250" s="245"/>
      <c r="D250" s="235" t="s">
        <v>165</v>
      </c>
      <c r="E250" s="246" t="s">
        <v>1</v>
      </c>
      <c r="F250" s="247" t="s">
        <v>228</v>
      </c>
      <c r="G250" s="245"/>
      <c r="H250" s="248">
        <v>68.081999999999994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165</v>
      </c>
      <c r="AU250" s="254" t="s">
        <v>91</v>
      </c>
      <c r="AV250" s="14" t="s">
        <v>91</v>
      </c>
      <c r="AW250" s="14" t="s">
        <v>36</v>
      </c>
      <c r="AX250" s="14" t="s">
        <v>81</v>
      </c>
      <c r="AY250" s="254" t="s">
        <v>156</v>
      </c>
    </row>
    <row r="251" s="15" customFormat="1">
      <c r="A251" s="15"/>
      <c r="B251" s="255"/>
      <c r="C251" s="256"/>
      <c r="D251" s="235" t="s">
        <v>165</v>
      </c>
      <c r="E251" s="257" t="s">
        <v>1</v>
      </c>
      <c r="F251" s="258" t="s">
        <v>171</v>
      </c>
      <c r="G251" s="256"/>
      <c r="H251" s="259">
        <v>68.081999999999994</v>
      </c>
      <c r="I251" s="260"/>
      <c r="J251" s="256"/>
      <c r="K251" s="256"/>
      <c r="L251" s="261"/>
      <c r="M251" s="262"/>
      <c r="N251" s="263"/>
      <c r="O251" s="263"/>
      <c r="P251" s="263"/>
      <c r="Q251" s="263"/>
      <c r="R251" s="263"/>
      <c r="S251" s="263"/>
      <c r="T251" s="26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5" t="s">
        <v>165</v>
      </c>
      <c r="AU251" s="265" t="s">
        <v>91</v>
      </c>
      <c r="AV251" s="15" t="s">
        <v>163</v>
      </c>
      <c r="AW251" s="15" t="s">
        <v>36</v>
      </c>
      <c r="AX251" s="15" t="s">
        <v>89</v>
      </c>
      <c r="AY251" s="265" t="s">
        <v>156</v>
      </c>
    </row>
    <row r="252" s="14" customFormat="1">
      <c r="A252" s="14"/>
      <c r="B252" s="244"/>
      <c r="C252" s="245"/>
      <c r="D252" s="235" t="s">
        <v>165</v>
      </c>
      <c r="E252" s="245"/>
      <c r="F252" s="247" t="s">
        <v>404</v>
      </c>
      <c r="G252" s="245"/>
      <c r="H252" s="248">
        <v>74.890000000000001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165</v>
      </c>
      <c r="AU252" s="254" t="s">
        <v>91</v>
      </c>
      <c r="AV252" s="14" t="s">
        <v>91</v>
      </c>
      <c r="AW252" s="14" t="s">
        <v>4</v>
      </c>
      <c r="AX252" s="14" t="s">
        <v>89</v>
      </c>
      <c r="AY252" s="254" t="s">
        <v>156</v>
      </c>
    </row>
    <row r="253" s="2" customFormat="1" ht="66.75" customHeight="1">
      <c r="A253" s="39"/>
      <c r="B253" s="40"/>
      <c r="C253" s="220" t="s">
        <v>276</v>
      </c>
      <c r="D253" s="220" t="s">
        <v>158</v>
      </c>
      <c r="E253" s="221" t="s">
        <v>405</v>
      </c>
      <c r="F253" s="222" t="s">
        <v>406</v>
      </c>
      <c r="G253" s="223" t="s">
        <v>185</v>
      </c>
      <c r="H253" s="224">
        <v>29.699999999999999</v>
      </c>
      <c r="I253" s="225"/>
      <c r="J253" s="226">
        <f>ROUND(I253*H253,2)</f>
        <v>0</v>
      </c>
      <c r="K253" s="222" t="s">
        <v>162</v>
      </c>
      <c r="L253" s="45"/>
      <c r="M253" s="227" t="s">
        <v>1</v>
      </c>
      <c r="N253" s="228" t="s">
        <v>46</v>
      </c>
      <c r="O253" s="92"/>
      <c r="P253" s="229">
        <f>O253*H253</f>
        <v>0</v>
      </c>
      <c r="Q253" s="229">
        <v>0.0088000000000000005</v>
      </c>
      <c r="R253" s="229">
        <f>Q253*H253</f>
        <v>0.26136000000000004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163</v>
      </c>
      <c r="AT253" s="231" t="s">
        <v>158</v>
      </c>
      <c r="AU253" s="231" t="s">
        <v>91</v>
      </c>
      <c r="AY253" s="18" t="s">
        <v>156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89</v>
      </c>
      <c r="BK253" s="232">
        <f>ROUND(I253*H253,2)</f>
        <v>0</v>
      </c>
      <c r="BL253" s="18" t="s">
        <v>163</v>
      </c>
      <c r="BM253" s="231" t="s">
        <v>407</v>
      </c>
    </row>
    <row r="254" s="13" customFormat="1">
      <c r="A254" s="13"/>
      <c r="B254" s="233"/>
      <c r="C254" s="234"/>
      <c r="D254" s="235" t="s">
        <v>165</v>
      </c>
      <c r="E254" s="236" t="s">
        <v>1</v>
      </c>
      <c r="F254" s="237" t="s">
        <v>365</v>
      </c>
      <c r="G254" s="234"/>
      <c r="H254" s="236" t="s">
        <v>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165</v>
      </c>
      <c r="AU254" s="243" t="s">
        <v>91</v>
      </c>
      <c r="AV254" s="13" t="s">
        <v>89</v>
      </c>
      <c r="AW254" s="13" t="s">
        <v>36</v>
      </c>
      <c r="AX254" s="13" t="s">
        <v>81</v>
      </c>
      <c r="AY254" s="243" t="s">
        <v>156</v>
      </c>
    </row>
    <row r="255" s="13" customFormat="1">
      <c r="A255" s="13"/>
      <c r="B255" s="233"/>
      <c r="C255" s="234"/>
      <c r="D255" s="235" t="s">
        <v>165</v>
      </c>
      <c r="E255" s="236" t="s">
        <v>1</v>
      </c>
      <c r="F255" s="237" t="s">
        <v>213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165</v>
      </c>
      <c r="AU255" s="243" t="s">
        <v>91</v>
      </c>
      <c r="AV255" s="13" t="s">
        <v>89</v>
      </c>
      <c r="AW255" s="13" t="s">
        <v>36</v>
      </c>
      <c r="AX255" s="13" t="s">
        <v>81</v>
      </c>
      <c r="AY255" s="243" t="s">
        <v>156</v>
      </c>
    </row>
    <row r="256" s="14" customFormat="1">
      <c r="A256" s="14"/>
      <c r="B256" s="244"/>
      <c r="C256" s="245"/>
      <c r="D256" s="235" t="s">
        <v>165</v>
      </c>
      <c r="E256" s="246" t="s">
        <v>1</v>
      </c>
      <c r="F256" s="247" t="s">
        <v>408</v>
      </c>
      <c r="G256" s="245"/>
      <c r="H256" s="248">
        <v>29.699999999999999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165</v>
      </c>
      <c r="AU256" s="254" t="s">
        <v>91</v>
      </c>
      <c r="AV256" s="14" t="s">
        <v>91</v>
      </c>
      <c r="AW256" s="14" t="s">
        <v>36</v>
      </c>
      <c r="AX256" s="14" t="s">
        <v>81</v>
      </c>
      <c r="AY256" s="254" t="s">
        <v>156</v>
      </c>
    </row>
    <row r="257" s="15" customFormat="1">
      <c r="A257" s="15"/>
      <c r="B257" s="255"/>
      <c r="C257" s="256"/>
      <c r="D257" s="235" t="s">
        <v>165</v>
      </c>
      <c r="E257" s="257" t="s">
        <v>121</v>
      </c>
      <c r="F257" s="258" t="s">
        <v>171</v>
      </c>
      <c r="G257" s="256"/>
      <c r="H257" s="259">
        <v>29.699999999999999</v>
      </c>
      <c r="I257" s="260"/>
      <c r="J257" s="256"/>
      <c r="K257" s="256"/>
      <c r="L257" s="261"/>
      <c r="M257" s="262"/>
      <c r="N257" s="263"/>
      <c r="O257" s="263"/>
      <c r="P257" s="263"/>
      <c r="Q257" s="263"/>
      <c r="R257" s="263"/>
      <c r="S257" s="263"/>
      <c r="T257" s="26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5" t="s">
        <v>165</v>
      </c>
      <c r="AU257" s="265" t="s">
        <v>91</v>
      </c>
      <c r="AV257" s="15" t="s">
        <v>163</v>
      </c>
      <c r="AW257" s="15" t="s">
        <v>36</v>
      </c>
      <c r="AX257" s="15" t="s">
        <v>89</v>
      </c>
      <c r="AY257" s="265" t="s">
        <v>156</v>
      </c>
    </row>
    <row r="258" s="2" customFormat="1" ht="66.75" customHeight="1">
      <c r="A258" s="39"/>
      <c r="B258" s="40"/>
      <c r="C258" s="220" t="s">
        <v>288</v>
      </c>
      <c r="D258" s="220" t="s">
        <v>158</v>
      </c>
      <c r="E258" s="221" t="s">
        <v>409</v>
      </c>
      <c r="F258" s="222" t="s">
        <v>410</v>
      </c>
      <c r="G258" s="223" t="s">
        <v>185</v>
      </c>
      <c r="H258" s="224">
        <v>65.069999999999993</v>
      </c>
      <c r="I258" s="225"/>
      <c r="J258" s="226">
        <f>ROUND(I258*H258,2)</f>
        <v>0</v>
      </c>
      <c r="K258" s="222" t="s">
        <v>162</v>
      </c>
      <c r="L258" s="45"/>
      <c r="M258" s="227" t="s">
        <v>1</v>
      </c>
      <c r="N258" s="228" t="s">
        <v>46</v>
      </c>
      <c r="O258" s="92"/>
      <c r="P258" s="229">
        <f>O258*H258</f>
        <v>0</v>
      </c>
      <c r="Q258" s="229">
        <v>0.0086800000000000002</v>
      </c>
      <c r="R258" s="229">
        <f>Q258*H258</f>
        <v>0.56480759999999997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163</v>
      </c>
      <c r="AT258" s="231" t="s">
        <v>158</v>
      </c>
      <c r="AU258" s="231" t="s">
        <v>91</v>
      </c>
      <c r="AY258" s="18" t="s">
        <v>156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89</v>
      </c>
      <c r="BK258" s="232">
        <f>ROUND(I258*H258,2)</f>
        <v>0</v>
      </c>
      <c r="BL258" s="18" t="s">
        <v>163</v>
      </c>
      <c r="BM258" s="231" t="s">
        <v>411</v>
      </c>
    </row>
    <row r="259" s="13" customFormat="1">
      <c r="A259" s="13"/>
      <c r="B259" s="233"/>
      <c r="C259" s="234"/>
      <c r="D259" s="235" t="s">
        <v>165</v>
      </c>
      <c r="E259" s="236" t="s">
        <v>1</v>
      </c>
      <c r="F259" s="237" t="s">
        <v>412</v>
      </c>
      <c r="G259" s="234"/>
      <c r="H259" s="236" t="s">
        <v>1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165</v>
      </c>
      <c r="AU259" s="243" t="s">
        <v>91</v>
      </c>
      <c r="AV259" s="13" t="s">
        <v>89</v>
      </c>
      <c r="AW259" s="13" t="s">
        <v>36</v>
      </c>
      <c r="AX259" s="13" t="s">
        <v>81</v>
      </c>
      <c r="AY259" s="243" t="s">
        <v>156</v>
      </c>
    </row>
    <row r="260" s="13" customFormat="1">
      <c r="A260" s="13"/>
      <c r="B260" s="233"/>
      <c r="C260" s="234"/>
      <c r="D260" s="235" t="s">
        <v>165</v>
      </c>
      <c r="E260" s="236" t="s">
        <v>1</v>
      </c>
      <c r="F260" s="237" t="s">
        <v>225</v>
      </c>
      <c r="G260" s="234"/>
      <c r="H260" s="236" t="s">
        <v>1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165</v>
      </c>
      <c r="AU260" s="243" t="s">
        <v>91</v>
      </c>
      <c r="AV260" s="13" t="s">
        <v>89</v>
      </c>
      <c r="AW260" s="13" t="s">
        <v>36</v>
      </c>
      <c r="AX260" s="13" t="s">
        <v>81</v>
      </c>
      <c r="AY260" s="243" t="s">
        <v>156</v>
      </c>
    </row>
    <row r="261" s="14" customFormat="1">
      <c r="A261" s="14"/>
      <c r="B261" s="244"/>
      <c r="C261" s="245"/>
      <c r="D261" s="235" t="s">
        <v>165</v>
      </c>
      <c r="E261" s="246" t="s">
        <v>1</v>
      </c>
      <c r="F261" s="247" t="s">
        <v>413</v>
      </c>
      <c r="G261" s="245"/>
      <c r="H261" s="248">
        <v>65.069999999999993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165</v>
      </c>
      <c r="AU261" s="254" t="s">
        <v>91</v>
      </c>
      <c r="AV261" s="14" t="s">
        <v>91</v>
      </c>
      <c r="AW261" s="14" t="s">
        <v>36</v>
      </c>
      <c r="AX261" s="14" t="s">
        <v>81</v>
      </c>
      <c r="AY261" s="254" t="s">
        <v>156</v>
      </c>
    </row>
    <row r="262" s="15" customFormat="1">
      <c r="A262" s="15"/>
      <c r="B262" s="255"/>
      <c r="C262" s="256"/>
      <c r="D262" s="235" t="s">
        <v>165</v>
      </c>
      <c r="E262" s="257" t="s">
        <v>107</v>
      </c>
      <c r="F262" s="258" t="s">
        <v>171</v>
      </c>
      <c r="G262" s="256"/>
      <c r="H262" s="259">
        <v>65.069999999999993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5" t="s">
        <v>165</v>
      </c>
      <c r="AU262" s="265" t="s">
        <v>91</v>
      </c>
      <c r="AV262" s="15" t="s">
        <v>163</v>
      </c>
      <c r="AW262" s="15" t="s">
        <v>36</v>
      </c>
      <c r="AX262" s="15" t="s">
        <v>89</v>
      </c>
      <c r="AY262" s="265" t="s">
        <v>156</v>
      </c>
    </row>
    <row r="263" s="2" customFormat="1" ht="21.75" customHeight="1">
      <c r="A263" s="39"/>
      <c r="B263" s="40"/>
      <c r="C263" s="269" t="s">
        <v>294</v>
      </c>
      <c r="D263" s="269" t="s">
        <v>371</v>
      </c>
      <c r="E263" s="270" t="s">
        <v>414</v>
      </c>
      <c r="F263" s="271" t="s">
        <v>415</v>
      </c>
      <c r="G263" s="272" t="s">
        <v>185</v>
      </c>
      <c r="H263" s="273">
        <v>104.247</v>
      </c>
      <c r="I263" s="274"/>
      <c r="J263" s="275">
        <f>ROUND(I263*H263,2)</f>
        <v>0</v>
      </c>
      <c r="K263" s="271" t="s">
        <v>162</v>
      </c>
      <c r="L263" s="276"/>
      <c r="M263" s="277" t="s">
        <v>1</v>
      </c>
      <c r="N263" s="278" t="s">
        <v>46</v>
      </c>
      <c r="O263" s="92"/>
      <c r="P263" s="229">
        <f>O263*H263</f>
        <v>0</v>
      </c>
      <c r="Q263" s="229">
        <v>0.0030000000000000001</v>
      </c>
      <c r="R263" s="229">
        <f>Q263*H263</f>
        <v>0.31274099999999999</v>
      </c>
      <c r="S263" s="229">
        <v>0</v>
      </c>
      <c r="T263" s="230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1" t="s">
        <v>219</v>
      </c>
      <c r="AT263" s="231" t="s">
        <v>371</v>
      </c>
      <c r="AU263" s="231" t="s">
        <v>91</v>
      </c>
      <c r="AY263" s="18" t="s">
        <v>156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8" t="s">
        <v>89</v>
      </c>
      <c r="BK263" s="232">
        <f>ROUND(I263*H263,2)</f>
        <v>0</v>
      </c>
      <c r="BL263" s="18" t="s">
        <v>163</v>
      </c>
      <c r="BM263" s="231" t="s">
        <v>416</v>
      </c>
    </row>
    <row r="264" s="13" customFormat="1">
      <c r="A264" s="13"/>
      <c r="B264" s="233"/>
      <c r="C264" s="234"/>
      <c r="D264" s="235" t="s">
        <v>165</v>
      </c>
      <c r="E264" s="236" t="s">
        <v>1</v>
      </c>
      <c r="F264" s="237" t="s">
        <v>365</v>
      </c>
      <c r="G264" s="234"/>
      <c r="H264" s="236" t="s">
        <v>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165</v>
      </c>
      <c r="AU264" s="243" t="s">
        <v>91</v>
      </c>
      <c r="AV264" s="13" t="s">
        <v>89</v>
      </c>
      <c r="AW264" s="13" t="s">
        <v>36</v>
      </c>
      <c r="AX264" s="13" t="s">
        <v>81</v>
      </c>
      <c r="AY264" s="243" t="s">
        <v>156</v>
      </c>
    </row>
    <row r="265" s="13" customFormat="1">
      <c r="A265" s="13"/>
      <c r="B265" s="233"/>
      <c r="C265" s="234"/>
      <c r="D265" s="235" t="s">
        <v>165</v>
      </c>
      <c r="E265" s="236" t="s">
        <v>1</v>
      </c>
      <c r="F265" s="237" t="s">
        <v>225</v>
      </c>
      <c r="G265" s="234"/>
      <c r="H265" s="236" t="s">
        <v>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165</v>
      </c>
      <c r="AU265" s="243" t="s">
        <v>91</v>
      </c>
      <c r="AV265" s="13" t="s">
        <v>89</v>
      </c>
      <c r="AW265" s="13" t="s">
        <v>36</v>
      </c>
      <c r="AX265" s="13" t="s">
        <v>81</v>
      </c>
      <c r="AY265" s="243" t="s">
        <v>156</v>
      </c>
    </row>
    <row r="266" s="14" customFormat="1">
      <c r="A266" s="14"/>
      <c r="B266" s="244"/>
      <c r="C266" s="245"/>
      <c r="D266" s="235" t="s">
        <v>165</v>
      </c>
      <c r="E266" s="246" t="s">
        <v>1</v>
      </c>
      <c r="F266" s="247" t="s">
        <v>226</v>
      </c>
      <c r="G266" s="245"/>
      <c r="H266" s="248">
        <v>65.069999999999993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165</v>
      </c>
      <c r="AU266" s="254" t="s">
        <v>91</v>
      </c>
      <c r="AV266" s="14" t="s">
        <v>91</v>
      </c>
      <c r="AW266" s="14" t="s">
        <v>36</v>
      </c>
      <c r="AX266" s="14" t="s">
        <v>81</v>
      </c>
      <c r="AY266" s="254" t="s">
        <v>156</v>
      </c>
    </row>
    <row r="267" s="13" customFormat="1">
      <c r="A267" s="13"/>
      <c r="B267" s="233"/>
      <c r="C267" s="234"/>
      <c r="D267" s="235" t="s">
        <v>165</v>
      </c>
      <c r="E267" s="236" t="s">
        <v>1</v>
      </c>
      <c r="F267" s="237" t="s">
        <v>213</v>
      </c>
      <c r="G267" s="234"/>
      <c r="H267" s="236" t="s">
        <v>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165</v>
      </c>
      <c r="AU267" s="243" t="s">
        <v>91</v>
      </c>
      <c r="AV267" s="13" t="s">
        <v>89</v>
      </c>
      <c r="AW267" s="13" t="s">
        <v>36</v>
      </c>
      <c r="AX267" s="13" t="s">
        <v>81</v>
      </c>
      <c r="AY267" s="243" t="s">
        <v>156</v>
      </c>
    </row>
    <row r="268" s="14" customFormat="1">
      <c r="A268" s="14"/>
      <c r="B268" s="244"/>
      <c r="C268" s="245"/>
      <c r="D268" s="235" t="s">
        <v>165</v>
      </c>
      <c r="E268" s="246" t="s">
        <v>1</v>
      </c>
      <c r="F268" s="247" t="s">
        <v>214</v>
      </c>
      <c r="G268" s="245"/>
      <c r="H268" s="248">
        <v>29.699999999999999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165</v>
      </c>
      <c r="AU268" s="254" t="s">
        <v>91</v>
      </c>
      <c r="AV268" s="14" t="s">
        <v>91</v>
      </c>
      <c r="AW268" s="14" t="s">
        <v>36</v>
      </c>
      <c r="AX268" s="14" t="s">
        <v>81</v>
      </c>
      <c r="AY268" s="254" t="s">
        <v>156</v>
      </c>
    </row>
    <row r="269" s="15" customFormat="1">
      <c r="A269" s="15"/>
      <c r="B269" s="255"/>
      <c r="C269" s="256"/>
      <c r="D269" s="235" t="s">
        <v>165</v>
      </c>
      <c r="E269" s="257" t="s">
        <v>1</v>
      </c>
      <c r="F269" s="258" t="s">
        <v>171</v>
      </c>
      <c r="G269" s="256"/>
      <c r="H269" s="259">
        <v>94.769999999999996</v>
      </c>
      <c r="I269" s="260"/>
      <c r="J269" s="256"/>
      <c r="K269" s="256"/>
      <c r="L269" s="261"/>
      <c r="M269" s="262"/>
      <c r="N269" s="263"/>
      <c r="O269" s="263"/>
      <c r="P269" s="263"/>
      <c r="Q269" s="263"/>
      <c r="R269" s="263"/>
      <c r="S269" s="263"/>
      <c r="T269" s="26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5" t="s">
        <v>165</v>
      </c>
      <c r="AU269" s="265" t="s">
        <v>91</v>
      </c>
      <c r="AV269" s="15" t="s">
        <v>163</v>
      </c>
      <c r="AW269" s="15" t="s">
        <v>36</v>
      </c>
      <c r="AX269" s="15" t="s">
        <v>89</v>
      </c>
      <c r="AY269" s="265" t="s">
        <v>156</v>
      </c>
    </row>
    <row r="270" s="14" customFormat="1">
      <c r="A270" s="14"/>
      <c r="B270" s="244"/>
      <c r="C270" s="245"/>
      <c r="D270" s="235" t="s">
        <v>165</v>
      </c>
      <c r="E270" s="245"/>
      <c r="F270" s="247" t="s">
        <v>417</v>
      </c>
      <c r="G270" s="245"/>
      <c r="H270" s="248">
        <v>104.247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165</v>
      </c>
      <c r="AU270" s="254" t="s">
        <v>91</v>
      </c>
      <c r="AV270" s="14" t="s">
        <v>91</v>
      </c>
      <c r="AW270" s="14" t="s">
        <v>4</v>
      </c>
      <c r="AX270" s="14" t="s">
        <v>89</v>
      </c>
      <c r="AY270" s="254" t="s">
        <v>156</v>
      </c>
    </row>
    <row r="271" s="2" customFormat="1" ht="49.05" customHeight="1">
      <c r="A271" s="39"/>
      <c r="B271" s="40"/>
      <c r="C271" s="220" t="s">
        <v>418</v>
      </c>
      <c r="D271" s="220" t="s">
        <v>158</v>
      </c>
      <c r="E271" s="221" t="s">
        <v>419</v>
      </c>
      <c r="F271" s="222" t="s">
        <v>420</v>
      </c>
      <c r="G271" s="223" t="s">
        <v>197</v>
      </c>
      <c r="H271" s="224">
        <v>753.80999999999995</v>
      </c>
      <c r="I271" s="225"/>
      <c r="J271" s="226">
        <f>ROUND(I271*H271,2)</f>
        <v>0</v>
      </c>
      <c r="K271" s="222" t="s">
        <v>162</v>
      </c>
      <c r="L271" s="45"/>
      <c r="M271" s="227" t="s">
        <v>1</v>
      </c>
      <c r="N271" s="228" t="s">
        <v>46</v>
      </c>
      <c r="O271" s="92"/>
      <c r="P271" s="229">
        <f>O271*H271</f>
        <v>0</v>
      </c>
      <c r="Q271" s="229">
        <v>0.0027599999999999999</v>
      </c>
      <c r="R271" s="229">
        <f>Q271*H271</f>
        <v>2.0805155999999996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163</v>
      </c>
      <c r="AT271" s="231" t="s">
        <v>158</v>
      </c>
      <c r="AU271" s="231" t="s">
        <v>91</v>
      </c>
      <c r="AY271" s="18" t="s">
        <v>156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89</v>
      </c>
      <c r="BK271" s="232">
        <f>ROUND(I271*H271,2)</f>
        <v>0</v>
      </c>
      <c r="BL271" s="18" t="s">
        <v>163</v>
      </c>
      <c r="BM271" s="231" t="s">
        <v>421</v>
      </c>
    </row>
    <row r="272" s="13" customFormat="1">
      <c r="A272" s="13"/>
      <c r="B272" s="233"/>
      <c r="C272" s="234"/>
      <c r="D272" s="235" t="s">
        <v>165</v>
      </c>
      <c r="E272" s="236" t="s">
        <v>1</v>
      </c>
      <c r="F272" s="237" t="s">
        <v>422</v>
      </c>
      <c r="G272" s="234"/>
      <c r="H272" s="236" t="s">
        <v>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165</v>
      </c>
      <c r="AU272" s="243" t="s">
        <v>91</v>
      </c>
      <c r="AV272" s="13" t="s">
        <v>89</v>
      </c>
      <c r="AW272" s="13" t="s">
        <v>36</v>
      </c>
      <c r="AX272" s="13" t="s">
        <v>81</v>
      </c>
      <c r="AY272" s="243" t="s">
        <v>156</v>
      </c>
    </row>
    <row r="273" s="13" customFormat="1">
      <c r="A273" s="13"/>
      <c r="B273" s="233"/>
      <c r="C273" s="234"/>
      <c r="D273" s="235" t="s">
        <v>165</v>
      </c>
      <c r="E273" s="236" t="s">
        <v>1</v>
      </c>
      <c r="F273" s="237" t="s">
        <v>223</v>
      </c>
      <c r="G273" s="234"/>
      <c r="H273" s="236" t="s">
        <v>1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165</v>
      </c>
      <c r="AU273" s="243" t="s">
        <v>91</v>
      </c>
      <c r="AV273" s="13" t="s">
        <v>89</v>
      </c>
      <c r="AW273" s="13" t="s">
        <v>36</v>
      </c>
      <c r="AX273" s="13" t="s">
        <v>81</v>
      </c>
      <c r="AY273" s="243" t="s">
        <v>156</v>
      </c>
    </row>
    <row r="274" s="14" customFormat="1">
      <c r="A274" s="14"/>
      <c r="B274" s="244"/>
      <c r="C274" s="245"/>
      <c r="D274" s="235" t="s">
        <v>165</v>
      </c>
      <c r="E274" s="246" t="s">
        <v>1</v>
      </c>
      <c r="F274" s="247" t="s">
        <v>423</v>
      </c>
      <c r="G274" s="245"/>
      <c r="H274" s="248">
        <v>51.770000000000003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165</v>
      </c>
      <c r="AU274" s="254" t="s">
        <v>91</v>
      </c>
      <c r="AV274" s="14" t="s">
        <v>91</v>
      </c>
      <c r="AW274" s="14" t="s">
        <v>36</v>
      </c>
      <c r="AX274" s="14" t="s">
        <v>81</v>
      </c>
      <c r="AY274" s="254" t="s">
        <v>156</v>
      </c>
    </row>
    <row r="275" s="14" customFormat="1">
      <c r="A275" s="14"/>
      <c r="B275" s="244"/>
      <c r="C275" s="245"/>
      <c r="D275" s="235" t="s">
        <v>165</v>
      </c>
      <c r="E275" s="246" t="s">
        <v>1</v>
      </c>
      <c r="F275" s="247" t="s">
        <v>424</v>
      </c>
      <c r="G275" s="245"/>
      <c r="H275" s="248">
        <v>364.39999999999998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165</v>
      </c>
      <c r="AU275" s="254" t="s">
        <v>91</v>
      </c>
      <c r="AV275" s="14" t="s">
        <v>91</v>
      </c>
      <c r="AW275" s="14" t="s">
        <v>36</v>
      </c>
      <c r="AX275" s="14" t="s">
        <v>81</v>
      </c>
      <c r="AY275" s="254" t="s">
        <v>156</v>
      </c>
    </row>
    <row r="276" s="14" customFormat="1">
      <c r="A276" s="14"/>
      <c r="B276" s="244"/>
      <c r="C276" s="245"/>
      <c r="D276" s="235" t="s">
        <v>165</v>
      </c>
      <c r="E276" s="246" t="s">
        <v>1</v>
      </c>
      <c r="F276" s="247" t="s">
        <v>425</v>
      </c>
      <c r="G276" s="245"/>
      <c r="H276" s="248">
        <v>15.92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165</v>
      </c>
      <c r="AU276" s="254" t="s">
        <v>91</v>
      </c>
      <c r="AV276" s="14" t="s">
        <v>91</v>
      </c>
      <c r="AW276" s="14" t="s">
        <v>36</v>
      </c>
      <c r="AX276" s="14" t="s">
        <v>81</v>
      </c>
      <c r="AY276" s="254" t="s">
        <v>156</v>
      </c>
    </row>
    <row r="277" s="14" customFormat="1">
      <c r="A277" s="14"/>
      <c r="B277" s="244"/>
      <c r="C277" s="245"/>
      <c r="D277" s="235" t="s">
        <v>165</v>
      </c>
      <c r="E277" s="246" t="s">
        <v>1</v>
      </c>
      <c r="F277" s="247" t="s">
        <v>426</v>
      </c>
      <c r="G277" s="245"/>
      <c r="H277" s="248">
        <v>57.899999999999999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165</v>
      </c>
      <c r="AU277" s="254" t="s">
        <v>91</v>
      </c>
      <c r="AV277" s="14" t="s">
        <v>91</v>
      </c>
      <c r="AW277" s="14" t="s">
        <v>36</v>
      </c>
      <c r="AX277" s="14" t="s">
        <v>81</v>
      </c>
      <c r="AY277" s="254" t="s">
        <v>156</v>
      </c>
    </row>
    <row r="278" s="14" customFormat="1">
      <c r="A278" s="14"/>
      <c r="B278" s="244"/>
      <c r="C278" s="245"/>
      <c r="D278" s="235" t="s">
        <v>165</v>
      </c>
      <c r="E278" s="246" t="s">
        <v>1</v>
      </c>
      <c r="F278" s="247" t="s">
        <v>427</v>
      </c>
      <c r="G278" s="245"/>
      <c r="H278" s="248">
        <v>263.81999999999999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165</v>
      </c>
      <c r="AU278" s="254" t="s">
        <v>91</v>
      </c>
      <c r="AV278" s="14" t="s">
        <v>91</v>
      </c>
      <c r="AW278" s="14" t="s">
        <v>36</v>
      </c>
      <c r="AX278" s="14" t="s">
        <v>81</v>
      </c>
      <c r="AY278" s="254" t="s">
        <v>156</v>
      </c>
    </row>
    <row r="279" s="16" customFormat="1">
      <c r="A279" s="16"/>
      <c r="B279" s="279"/>
      <c r="C279" s="280"/>
      <c r="D279" s="235" t="s">
        <v>165</v>
      </c>
      <c r="E279" s="281" t="s">
        <v>300</v>
      </c>
      <c r="F279" s="282" t="s">
        <v>394</v>
      </c>
      <c r="G279" s="280"/>
      <c r="H279" s="283">
        <v>753.80999999999995</v>
      </c>
      <c r="I279" s="284"/>
      <c r="J279" s="280"/>
      <c r="K279" s="280"/>
      <c r="L279" s="285"/>
      <c r="M279" s="286"/>
      <c r="N279" s="287"/>
      <c r="O279" s="287"/>
      <c r="P279" s="287"/>
      <c r="Q279" s="287"/>
      <c r="R279" s="287"/>
      <c r="S279" s="287"/>
      <c r="T279" s="288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89" t="s">
        <v>165</v>
      </c>
      <c r="AU279" s="289" t="s">
        <v>91</v>
      </c>
      <c r="AV279" s="16" t="s">
        <v>105</v>
      </c>
      <c r="AW279" s="16" t="s">
        <v>36</v>
      </c>
      <c r="AX279" s="16" t="s">
        <v>81</v>
      </c>
      <c r="AY279" s="289" t="s">
        <v>156</v>
      </c>
    </row>
    <row r="280" s="15" customFormat="1">
      <c r="A280" s="15"/>
      <c r="B280" s="255"/>
      <c r="C280" s="256"/>
      <c r="D280" s="235" t="s">
        <v>165</v>
      </c>
      <c r="E280" s="257" t="s">
        <v>1</v>
      </c>
      <c r="F280" s="258" t="s">
        <v>171</v>
      </c>
      <c r="G280" s="256"/>
      <c r="H280" s="259">
        <v>753.80999999999995</v>
      </c>
      <c r="I280" s="260"/>
      <c r="J280" s="256"/>
      <c r="K280" s="256"/>
      <c r="L280" s="261"/>
      <c r="M280" s="262"/>
      <c r="N280" s="263"/>
      <c r="O280" s="263"/>
      <c r="P280" s="263"/>
      <c r="Q280" s="263"/>
      <c r="R280" s="263"/>
      <c r="S280" s="263"/>
      <c r="T280" s="264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5" t="s">
        <v>165</v>
      </c>
      <c r="AU280" s="265" t="s">
        <v>91</v>
      </c>
      <c r="AV280" s="15" t="s">
        <v>163</v>
      </c>
      <c r="AW280" s="15" t="s">
        <v>36</v>
      </c>
      <c r="AX280" s="15" t="s">
        <v>89</v>
      </c>
      <c r="AY280" s="265" t="s">
        <v>156</v>
      </c>
    </row>
    <row r="281" s="2" customFormat="1" ht="24.15" customHeight="1">
      <c r="A281" s="39"/>
      <c r="B281" s="40"/>
      <c r="C281" s="269" t="s">
        <v>428</v>
      </c>
      <c r="D281" s="269" t="s">
        <v>371</v>
      </c>
      <c r="E281" s="270" t="s">
        <v>372</v>
      </c>
      <c r="F281" s="271" t="s">
        <v>373</v>
      </c>
      <c r="G281" s="272" t="s">
        <v>185</v>
      </c>
      <c r="H281" s="273">
        <v>132.67099999999999</v>
      </c>
      <c r="I281" s="274"/>
      <c r="J281" s="275">
        <f>ROUND(I281*H281,2)</f>
        <v>0</v>
      </c>
      <c r="K281" s="271" t="s">
        <v>162</v>
      </c>
      <c r="L281" s="276"/>
      <c r="M281" s="277" t="s">
        <v>1</v>
      </c>
      <c r="N281" s="278" t="s">
        <v>46</v>
      </c>
      <c r="O281" s="92"/>
      <c r="P281" s="229">
        <f>O281*H281</f>
        <v>0</v>
      </c>
      <c r="Q281" s="229">
        <v>0.0011999999999999999</v>
      </c>
      <c r="R281" s="229">
        <f>Q281*H281</f>
        <v>0.15920519999999996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219</v>
      </c>
      <c r="AT281" s="231" t="s">
        <v>371</v>
      </c>
      <c r="AU281" s="231" t="s">
        <v>91</v>
      </c>
      <c r="AY281" s="18" t="s">
        <v>156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89</v>
      </c>
      <c r="BK281" s="232">
        <f>ROUND(I281*H281,2)</f>
        <v>0</v>
      </c>
      <c r="BL281" s="18" t="s">
        <v>163</v>
      </c>
      <c r="BM281" s="231" t="s">
        <v>429</v>
      </c>
    </row>
    <row r="282" s="13" customFormat="1">
      <c r="A282" s="13"/>
      <c r="B282" s="233"/>
      <c r="C282" s="234"/>
      <c r="D282" s="235" t="s">
        <v>165</v>
      </c>
      <c r="E282" s="236" t="s">
        <v>1</v>
      </c>
      <c r="F282" s="237" t="s">
        <v>430</v>
      </c>
      <c r="G282" s="234"/>
      <c r="H282" s="236" t="s">
        <v>1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165</v>
      </c>
      <c r="AU282" s="243" t="s">
        <v>91</v>
      </c>
      <c r="AV282" s="13" t="s">
        <v>89</v>
      </c>
      <c r="AW282" s="13" t="s">
        <v>36</v>
      </c>
      <c r="AX282" s="13" t="s">
        <v>81</v>
      </c>
      <c r="AY282" s="243" t="s">
        <v>156</v>
      </c>
    </row>
    <row r="283" s="13" customFormat="1">
      <c r="A283" s="13"/>
      <c r="B283" s="233"/>
      <c r="C283" s="234"/>
      <c r="D283" s="235" t="s">
        <v>165</v>
      </c>
      <c r="E283" s="236" t="s">
        <v>1</v>
      </c>
      <c r="F283" s="237" t="s">
        <v>223</v>
      </c>
      <c r="G283" s="234"/>
      <c r="H283" s="236" t="s">
        <v>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165</v>
      </c>
      <c r="AU283" s="243" t="s">
        <v>91</v>
      </c>
      <c r="AV283" s="13" t="s">
        <v>89</v>
      </c>
      <c r="AW283" s="13" t="s">
        <v>36</v>
      </c>
      <c r="AX283" s="13" t="s">
        <v>81</v>
      </c>
      <c r="AY283" s="243" t="s">
        <v>156</v>
      </c>
    </row>
    <row r="284" s="14" customFormat="1">
      <c r="A284" s="14"/>
      <c r="B284" s="244"/>
      <c r="C284" s="245"/>
      <c r="D284" s="235" t="s">
        <v>165</v>
      </c>
      <c r="E284" s="246" t="s">
        <v>1</v>
      </c>
      <c r="F284" s="247" t="s">
        <v>431</v>
      </c>
      <c r="G284" s="245"/>
      <c r="H284" s="248">
        <v>120.61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165</v>
      </c>
      <c r="AU284" s="254" t="s">
        <v>91</v>
      </c>
      <c r="AV284" s="14" t="s">
        <v>91</v>
      </c>
      <c r="AW284" s="14" t="s">
        <v>36</v>
      </c>
      <c r="AX284" s="14" t="s">
        <v>81</v>
      </c>
      <c r="AY284" s="254" t="s">
        <v>156</v>
      </c>
    </row>
    <row r="285" s="15" customFormat="1">
      <c r="A285" s="15"/>
      <c r="B285" s="255"/>
      <c r="C285" s="256"/>
      <c r="D285" s="235" t="s">
        <v>165</v>
      </c>
      <c r="E285" s="257" t="s">
        <v>1</v>
      </c>
      <c r="F285" s="258" t="s">
        <v>171</v>
      </c>
      <c r="G285" s="256"/>
      <c r="H285" s="259">
        <v>120.61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5" t="s">
        <v>165</v>
      </c>
      <c r="AU285" s="265" t="s">
        <v>91</v>
      </c>
      <c r="AV285" s="15" t="s">
        <v>163</v>
      </c>
      <c r="AW285" s="15" t="s">
        <v>36</v>
      </c>
      <c r="AX285" s="15" t="s">
        <v>89</v>
      </c>
      <c r="AY285" s="265" t="s">
        <v>156</v>
      </c>
    </row>
    <row r="286" s="14" customFormat="1">
      <c r="A286" s="14"/>
      <c r="B286" s="244"/>
      <c r="C286" s="245"/>
      <c r="D286" s="235" t="s">
        <v>165</v>
      </c>
      <c r="E286" s="245"/>
      <c r="F286" s="247" t="s">
        <v>432</v>
      </c>
      <c r="G286" s="245"/>
      <c r="H286" s="248">
        <v>132.67099999999999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165</v>
      </c>
      <c r="AU286" s="254" t="s">
        <v>91</v>
      </c>
      <c r="AV286" s="14" t="s">
        <v>91</v>
      </c>
      <c r="AW286" s="14" t="s">
        <v>4</v>
      </c>
      <c r="AX286" s="14" t="s">
        <v>89</v>
      </c>
      <c r="AY286" s="254" t="s">
        <v>156</v>
      </c>
    </row>
    <row r="287" s="2" customFormat="1" ht="44.25" customHeight="1">
      <c r="A287" s="39"/>
      <c r="B287" s="40"/>
      <c r="C287" s="220" t="s">
        <v>7</v>
      </c>
      <c r="D287" s="220" t="s">
        <v>158</v>
      </c>
      <c r="E287" s="221" t="s">
        <v>433</v>
      </c>
      <c r="F287" s="222" t="s">
        <v>434</v>
      </c>
      <c r="G287" s="223" t="s">
        <v>197</v>
      </c>
      <c r="H287" s="224">
        <v>767.85000000000002</v>
      </c>
      <c r="I287" s="225"/>
      <c r="J287" s="226">
        <f>ROUND(I287*H287,2)</f>
        <v>0</v>
      </c>
      <c r="K287" s="222" t="s">
        <v>162</v>
      </c>
      <c r="L287" s="45"/>
      <c r="M287" s="227" t="s">
        <v>1</v>
      </c>
      <c r="N287" s="228" t="s">
        <v>46</v>
      </c>
      <c r="O287" s="92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1" t="s">
        <v>163</v>
      </c>
      <c r="AT287" s="231" t="s">
        <v>158</v>
      </c>
      <c r="AU287" s="231" t="s">
        <v>91</v>
      </c>
      <c r="AY287" s="18" t="s">
        <v>156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8" t="s">
        <v>89</v>
      </c>
      <c r="BK287" s="232">
        <f>ROUND(I287*H287,2)</f>
        <v>0</v>
      </c>
      <c r="BL287" s="18" t="s">
        <v>163</v>
      </c>
      <c r="BM287" s="231" t="s">
        <v>435</v>
      </c>
    </row>
    <row r="288" s="13" customFormat="1">
      <c r="A288" s="13"/>
      <c r="B288" s="233"/>
      <c r="C288" s="234"/>
      <c r="D288" s="235" t="s">
        <v>165</v>
      </c>
      <c r="E288" s="236" t="s">
        <v>1</v>
      </c>
      <c r="F288" s="237" t="s">
        <v>436</v>
      </c>
      <c r="G288" s="234"/>
      <c r="H288" s="236" t="s">
        <v>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165</v>
      </c>
      <c r="AU288" s="243" t="s">
        <v>91</v>
      </c>
      <c r="AV288" s="13" t="s">
        <v>89</v>
      </c>
      <c r="AW288" s="13" t="s">
        <v>36</v>
      </c>
      <c r="AX288" s="13" t="s">
        <v>81</v>
      </c>
      <c r="AY288" s="243" t="s">
        <v>156</v>
      </c>
    </row>
    <row r="289" s="13" customFormat="1">
      <c r="A289" s="13"/>
      <c r="B289" s="233"/>
      <c r="C289" s="234"/>
      <c r="D289" s="235" t="s">
        <v>165</v>
      </c>
      <c r="E289" s="236" t="s">
        <v>1</v>
      </c>
      <c r="F289" s="237" t="s">
        <v>223</v>
      </c>
      <c r="G289" s="234"/>
      <c r="H289" s="236" t="s">
        <v>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165</v>
      </c>
      <c r="AU289" s="243" t="s">
        <v>91</v>
      </c>
      <c r="AV289" s="13" t="s">
        <v>89</v>
      </c>
      <c r="AW289" s="13" t="s">
        <v>36</v>
      </c>
      <c r="AX289" s="13" t="s">
        <v>81</v>
      </c>
      <c r="AY289" s="243" t="s">
        <v>156</v>
      </c>
    </row>
    <row r="290" s="14" customFormat="1">
      <c r="A290" s="14"/>
      <c r="B290" s="244"/>
      <c r="C290" s="245"/>
      <c r="D290" s="235" t="s">
        <v>165</v>
      </c>
      <c r="E290" s="246" t="s">
        <v>1</v>
      </c>
      <c r="F290" s="247" t="s">
        <v>437</v>
      </c>
      <c r="G290" s="245"/>
      <c r="H290" s="248">
        <v>753.80999999999995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165</v>
      </c>
      <c r="AU290" s="254" t="s">
        <v>91</v>
      </c>
      <c r="AV290" s="14" t="s">
        <v>91</v>
      </c>
      <c r="AW290" s="14" t="s">
        <v>36</v>
      </c>
      <c r="AX290" s="14" t="s">
        <v>81</v>
      </c>
      <c r="AY290" s="254" t="s">
        <v>156</v>
      </c>
    </row>
    <row r="291" s="13" customFormat="1">
      <c r="A291" s="13"/>
      <c r="B291" s="233"/>
      <c r="C291" s="234"/>
      <c r="D291" s="235" t="s">
        <v>165</v>
      </c>
      <c r="E291" s="236" t="s">
        <v>1</v>
      </c>
      <c r="F291" s="237" t="s">
        <v>229</v>
      </c>
      <c r="G291" s="234"/>
      <c r="H291" s="236" t="s">
        <v>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165</v>
      </c>
      <c r="AU291" s="243" t="s">
        <v>91</v>
      </c>
      <c r="AV291" s="13" t="s">
        <v>89</v>
      </c>
      <c r="AW291" s="13" t="s">
        <v>36</v>
      </c>
      <c r="AX291" s="13" t="s">
        <v>81</v>
      </c>
      <c r="AY291" s="243" t="s">
        <v>156</v>
      </c>
    </row>
    <row r="292" s="14" customFormat="1">
      <c r="A292" s="14"/>
      <c r="B292" s="244"/>
      <c r="C292" s="245"/>
      <c r="D292" s="235" t="s">
        <v>165</v>
      </c>
      <c r="E292" s="246" t="s">
        <v>313</v>
      </c>
      <c r="F292" s="247" t="s">
        <v>438</v>
      </c>
      <c r="G292" s="245"/>
      <c r="H292" s="248">
        <v>14.039999999999999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165</v>
      </c>
      <c r="AU292" s="254" t="s">
        <v>91</v>
      </c>
      <c r="AV292" s="14" t="s">
        <v>91</v>
      </c>
      <c r="AW292" s="14" t="s">
        <v>36</v>
      </c>
      <c r="AX292" s="14" t="s">
        <v>81</v>
      </c>
      <c r="AY292" s="254" t="s">
        <v>156</v>
      </c>
    </row>
    <row r="293" s="15" customFormat="1">
      <c r="A293" s="15"/>
      <c r="B293" s="255"/>
      <c r="C293" s="256"/>
      <c r="D293" s="235" t="s">
        <v>165</v>
      </c>
      <c r="E293" s="257" t="s">
        <v>1</v>
      </c>
      <c r="F293" s="258" t="s">
        <v>171</v>
      </c>
      <c r="G293" s="256"/>
      <c r="H293" s="259">
        <v>767.85000000000002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5" t="s">
        <v>165</v>
      </c>
      <c r="AU293" s="265" t="s">
        <v>91</v>
      </c>
      <c r="AV293" s="15" t="s">
        <v>163</v>
      </c>
      <c r="AW293" s="15" t="s">
        <v>36</v>
      </c>
      <c r="AX293" s="15" t="s">
        <v>89</v>
      </c>
      <c r="AY293" s="265" t="s">
        <v>156</v>
      </c>
    </row>
    <row r="294" s="2" customFormat="1" ht="21.75" customHeight="1">
      <c r="A294" s="39"/>
      <c r="B294" s="40"/>
      <c r="C294" s="269" t="s">
        <v>439</v>
      </c>
      <c r="D294" s="269" t="s">
        <v>371</v>
      </c>
      <c r="E294" s="270" t="s">
        <v>440</v>
      </c>
      <c r="F294" s="271" t="s">
        <v>441</v>
      </c>
      <c r="G294" s="272" t="s">
        <v>197</v>
      </c>
      <c r="H294" s="273">
        <v>844.63499999999999</v>
      </c>
      <c r="I294" s="274"/>
      <c r="J294" s="275">
        <f>ROUND(I294*H294,2)</f>
        <v>0</v>
      </c>
      <c r="K294" s="271" t="s">
        <v>162</v>
      </c>
      <c r="L294" s="276"/>
      <c r="M294" s="277" t="s">
        <v>1</v>
      </c>
      <c r="N294" s="278" t="s">
        <v>46</v>
      </c>
      <c r="O294" s="92"/>
      <c r="P294" s="229">
        <f>O294*H294</f>
        <v>0</v>
      </c>
      <c r="Q294" s="229">
        <v>0.00012</v>
      </c>
      <c r="R294" s="229">
        <f>Q294*H294</f>
        <v>0.10135620000000001</v>
      </c>
      <c r="S294" s="229">
        <v>0</v>
      </c>
      <c r="T294" s="23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219</v>
      </c>
      <c r="AT294" s="231" t="s">
        <v>371</v>
      </c>
      <c r="AU294" s="231" t="s">
        <v>91</v>
      </c>
      <c r="AY294" s="18" t="s">
        <v>156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89</v>
      </c>
      <c r="BK294" s="232">
        <f>ROUND(I294*H294,2)</f>
        <v>0</v>
      </c>
      <c r="BL294" s="18" t="s">
        <v>163</v>
      </c>
      <c r="BM294" s="231" t="s">
        <v>442</v>
      </c>
    </row>
    <row r="295" s="14" customFormat="1">
      <c r="A295" s="14"/>
      <c r="B295" s="244"/>
      <c r="C295" s="245"/>
      <c r="D295" s="235" t="s">
        <v>165</v>
      </c>
      <c r="E295" s="245"/>
      <c r="F295" s="247" t="s">
        <v>443</v>
      </c>
      <c r="G295" s="245"/>
      <c r="H295" s="248">
        <v>844.63499999999999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165</v>
      </c>
      <c r="AU295" s="254" t="s">
        <v>91</v>
      </c>
      <c r="AV295" s="14" t="s">
        <v>91</v>
      </c>
      <c r="AW295" s="14" t="s">
        <v>4</v>
      </c>
      <c r="AX295" s="14" t="s">
        <v>89</v>
      </c>
      <c r="AY295" s="254" t="s">
        <v>156</v>
      </c>
    </row>
    <row r="296" s="2" customFormat="1" ht="55.5" customHeight="1">
      <c r="A296" s="39"/>
      <c r="B296" s="40"/>
      <c r="C296" s="220" t="s">
        <v>444</v>
      </c>
      <c r="D296" s="220" t="s">
        <v>158</v>
      </c>
      <c r="E296" s="221" t="s">
        <v>445</v>
      </c>
      <c r="F296" s="222" t="s">
        <v>446</v>
      </c>
      <c r="G296" s="223" t="s">
        <v>197</v>
      </c>
      <c r="H296" s="224">
        <v>767.85000000000002</v>
      </c>
      <c r="I296" s="225"/>
      <c r="J296" s="226">
        <f>ROUND(I296*H296,2)</f>
        <v>0</v>
      </c>
      <c r="K296" s="222" t="s">
        <v>162</v>
      </c>
      <c r="L296" s="45"/>
      <c r="M296" s="227" t="s">
        <v>1</v>
      </c>
      <c r="N296" s="228" t="s">
        <v>46</v>
      </c>
      <c r="O296" s="92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163</v>
      </c>
      <c r="AT296" s="231" t="s">
        <v>158</v>
      </c>
      <c r="AU296" s="231" t="s">
        <v>91</v>
      </c>
      <c r="AY296" s="18" t="s">
        <v>156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89</v>
      </c>
      <c r="BK296" s="232">
        <f>ROUND(I296*H296,2)</f>
        <v>0</v>
      </c>
      <c r="BL296" s="18" t="s">
        <v>163</v>
      </c>
      <c r="BM296" s="231" t="s">
        <v>447</v>
      </c>
    </row>
    <row r="297" s="13" customFormat="1">
      <c r="A297" s="13"/>
      <c r="B297" s="233"/>
      <c r="C297" s="234"/>
      <c r="D297" s="235" t="s">
        <v>165</v>
      </c>
      <c r="E297" s="236" t="s">
        <v>1</v>
      </c>
      <c r="F297" s="237" t="s">
        <v>436</v>
      </c>
      <c r="G297" s="234"/>
      <c r="H297" s="236" t="s">
        <v>1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165</v>
      </c>
      <c r="AU297" s="243" t="s">
        <v>91</v>
      </c>
      <c r="AV297" s="13" t="s">
        <v>89</v>
      </c>
      <c r="AW297" s="13" t="s">
        <v>36</v>
      </c>
      <c r="AX297" s="13" t="s">
        <v>81</v>
      </c>
      <c r="AY297" s="243" t="s">
        <v>156</v>
      </c>
    </row>
    <row r="298" s="13" customFormat="1">
      <c r="A298" s="13"/>
      <c r="B298" s="233"/>
      <c r="C298" s="234"/>
      <c r="D298" s="235" t="s">
        <v>165</v>
      </c>
      <c r="E298" s="236" t="s">
        <v>1</v>
      </c>
      <c r="F298" s="237" t="s">
        <v>223</v>
      </c>
      <c r="G298" s="234"/>
      <c r="H298" s="236" t="s">
        <v>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165</v>
      </c>
      <c r="AU298" s="243" t="s">
        <v>91</v>
      </c>
      <c r="AV298" s="13" t="s">
        <v>89</v>
      </c>
      <c r="AW298" s="13" t="s">
        <v>36</v>
      </c>
      <c r="AX298" s="13" t="s">
        <v>81</v>
      </c>
      <c r="AY298" s="243" t="s">
        <v>156</v>
      </c>
    </row>
    <row r="299" s="14" customFormat="1">
      <c r="A299" s="14"/>
      <c r="B299" s="244"/>
      <c r="C299" s="245"/>
      <c r="D299" s="235" t="s">
        <v>165</v>
      </c>
      <c r="E299" s="246" t="s">
        <v>1</v>
      </c>
      <c r="F299" s="247" t="s">
        <v>437</v>
      </c>
      <c r="G299" s="245"/>
      <c r="H299" s="248">
        <v>753.80999999999995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165</v>
      </c>
      <c r="AU299" s="254" t="s">
        <v>91</v>
      </c>
      <c r="AV299" s="14" t="s">
        <v>91</v>
      </c>
      <c r="AW299" s="14" t="s">
        <v>36</v>
      </c>
      <c r="AX299" s="14" t="s">
        <v>81</v>
      </c>
      <c r="AY299" s="254" t="s">
        <v>156</v>
      </c>
    </row>
    <row r="300" s="13" customFormat="1">
      <c r="A300" s="13"/>
      <c r="B300" s="233"/>
      <c r="C300" s="234"/>
      <c r="D300" s="235" t="s">
        <v>165</v>
      </c>
      <c r="E300" s="236" t="s">
        <v>1</v>
      </c>
      <c r="F300" s="237" t="s">
        <v>229</v>
      </c>
      <c r="G300" s="234"/>
      <c r="H300" s="236" t="s">
        <v>1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165</v>
      </c>
      <c r="AU300" s="243" t="s">
        <v>91</v>
      </c>
      <c r="AV300" s="13" t="s">
        <v>89</v>
      </c>
      <c r="AW300" s="13" t="s">
        <v>36</v>
      </c>
      <c r="AX300" s="13" t="s">
        <v>81</v>
      </c>
      <c r="AY300" s="243" t="s">
        <v>156</v>
      </c>
    </row>
    <row r="301" s="14" customFormat="1">
      <c r="A301" s="14"/>
      <c r="B301" s="244"/>
      <c r="C301" s="245"/>
      <c r="D301" s="235" t="s">
        <v>165</v>
      </c>
      <c r="E301" s="246" t="s">
        <v>1</v>
      </c>
      <c r="F301" s="247" t="s">
        <v>448</v>
      </c>
      <c r="G301" s="245"/>
      <c r="H301" s="248">
        <v>14.039999999999999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165</v>
      </c>
      <c r="AU301" s="254" t="s">
        <v>91</v>
      </c>
      <c r="AV301" s="14" t="s">
        <v>91</v>
      </c>
      <c r="AW301" s="14" t="s">
        <v>36</v>
      </c>
      <c r="AX301" s="14" t="s">
        <v>81</v>
      </c>
      <c r="AY301" s="254" t="s">
        <v>156</v>
      </c>
    </row>
    <row r="302" s="15" customFormat="1">
      <c r="A302" s="15"/>
      <c r="B302" s="255"/>
      <c r="C302" s="256"/>
      <c r="D302" s="235" t="s">
        <v>165</v>
      </c>
      <c r="E302" s="257" t="s">
        <v>1</v>
      </c>
      <c r="F302" s="258" t="s">
        <v>171</v>
      </c>
      <c r="G302" s="256"/>
      <c r="H302" s="259">
        <v>767.85000000000002</v>
      </c>
      <c r="I302" s="260"/>
      <c r="J302" s="256"/>
      <c r="K302" s="256"/>
      <c r="L302" s="261"/>
      <c r="M302" s="262"/>
      <c r="N302" s="263"/>
      <c r="O302" s="263"/>
      <c r="P302" s="263"/>
      <c r="Q302" s="263"/>
      <c r="R302" s="263"/>
      <c r="S302" s="263"/>
      <c r="T302" s="264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5" t="s">
        <v>165</v>
      </c>
      <c r="AU302" s="265" t="s">
        <v>91</v>
      </c>
      <c r="AV302" s="15" t="s">
        <v>163</v>
      </c>
      <c r="AW302" s="15" t="s">
        <v>36</v>
      </c>
      <c r="AX302" s="15" t="s">
        <v>89</v>
      </c>
      <c r="AY302" s="265" t="s">
        <v>156</v>
      </c>
    </row>
    <row r="303" s="2" customFormat="1" ht="24.15" customHeight="1">
      <c r="A303" s="39"/>
      <c r="B303" s="40"/>
      <c r="C303" s="269" t="s">
        <v>449</v>
      </c>
      <c r="D303" s="269" t="s">
        <v>371</v>
      </c>
      <c r="E303" s="270" t="s">
        <v>450</v>
      </c>
      <c r="F303" s="271" t="s">
        <v>451</v>
      </c>
      <c r="G303" s="272" t="s">
        <v>197</v>
      </c>
      <c r="H303" s="273">
        <v>844.63499999999999</v>
      </c>
      <c r="I303" s="274"/>
      <c r="J303" s="275">
        <f>ROUND(I303*H303,2)</f>
        <v>0</v>
      </c>
      <c r="K303" s="271" t="s">
        <v>162</v>
      </c>
      <c r="L303" s="276"/>
      <c r="M303" s="277" t="s">
        <v>1</v>
      </c>
      <c r="N303" s="278" t="s">
        <v>46</v>
      </c>
      <c r="O303" s="92"/>
      <c r="P303" s="229">
        <f>O303*H303</f>
        <v>0</v>
      </c>
      <c r="Q303" s="229">
        <v>4.0000000000000003E-05</v>
      </c>
      <c r="R303" s="229">
        <f>Q303*H303</f>
        <v>0.0337854</v>
      </c>
      <c r="S303" s="229">
        <v>0</v>
      </c>
      <c r="T303" s="23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219</v>
      </c>
      <c r="AT303" s="231" t="s">
        <v>371</v>
      </c>
      <c r="AU303" s="231" t="s">
        <v>91</v>
      </c>
      <c r="AY303" s="18" t="s">
        <v>156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89</v>
      </c>
      <c r="BK303" s="232">
        <f>ROUND(I303*H303,2)</f>
        <v>0</v>
      </c>
      <c r="BL303" s="18" t="s">
        <v>163</v>
      </c>
      <c r="BM303" s="231" t="s">
        <v>452</v>
      </c>
    </row>
    <row r="304" s="14" customFormat="1">
      <c r="A304" s="14"/>
      <c r="B304" s="244"/>
      <c r="C304" s="245"/>
      <c r="D304" s="235" t="s">
        <v>165</v>
      </c>
      <c r="E304" s="245"/>
      <c r="F304" s="247" t="s">
        <v>443</v>
      </c>
      <c r="G304" s="245"/>
      <c r="H304" s="248">
        <v>844.63499999999999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165</v>
      </c>
      <c r="AU304" s="254" t="s">
        <v>91</v>
      </c>
      <c r="AV304" s="14" t="s">
        <v>91</v>
      </c>
      <c r="AW304" s="14" t="s">
        <v>4</v>
      </c>
      <c r="AX304" s="14" t="s">
        <v>89</v>
      </c>
      <c r="AY304" s="254" t="s">
        <v>156</v>
      </c>
    </row>
    <row r="305" s="2" customFormat="1" ht="33" customHeight="1">
      <c r="A305" s="39"/>
      <c r="B305" s="40"/>
      <c r="C305" s="220" t="s">
        <v>453</v>
      </c>
      <c r="D305" s="220" t="s">
        <v>158</v>
      </c>
      <c r="E305" s="221" t="s">
        <v>454</v>
      </c>
      <c r="F305" s="222" t="s">
        <v>455</v>
      </c>
      <c r="G305" s="223" t="s">
        <v>185</v>
      </c>
      <c r="H305" s="224">
        <v>39.810000000000002</v>
      </c>
      <c r="I305" s="225"/>
      <c r="J305" s="226">
        <f>ROUND(I305*H305,2)</f>
        <v>0</v>
      </c>
      <c r="K305" s="222" t="s">
        <v>162</v>
      </c>
      <c r="L305" s="45"/>
      <c r="M305" s="227" t="s">
        <v>1</v>
      </c>
      <c r="N305" s="228" t="s">
        <v>46</v>
      </c>
      <c r="O305" s="92"/>
      <c r="P305" s="229">
        <f>O305*H305</f>
        <v>0</v>
      </c>
      <c r="Q305" s="229">
        <v>0.0043800000000000002</v>
      </c>
      <c r="R305" s="229">
        <f>Q305*H305</f>
        <v>0.17436780000000002</v>
      </c>
      <c r="S305" s="229">
        <v>0</v>
      </c>
      <c r="T305" s="23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1" t="s">
        <v>163</v>
      </c>
      <c r="AT305" s="231" t="s">
        <v>158</v>
      </c>
      <c r="AU305" s="231" t="s">
        <v>91</v>
      </c>
      <c r="AY305" s="18" t="s">
        <v>156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8" t="s">
        <v>89</v>
      </c>
      <c r="BK305" s="232">
        <f>ROUND(I305*H305,2)</f>
        <v>0</v>
      </c>
      <c r="BL305" s="18" t="s">
        <v>163</v>
      </c>
      <c r="BM305" s="231" t="s">
        <v>456</v>
      </c>
    </row>
    <row r="306" s="13" customFormat="1">
      <c r="A306" s="13"/>
      <c r="B306" s="233"/>
      <c r="C306" s="234"/>
      <c r="D306" s="235" t="s">
        <v>165</v>
      </c>
      <c r="E306" s="236" t="s">
        <v>1</v>
      </c>
      <c r="F306" s="237" t="s">
        <v>457</v>
      </c>
      <c r="G306" s="234"/>
      <c r="H306" s="236" t="s">
        <v>1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165</v>
      </c>
      <c r="AU306" s="243" t="s">
        <v>91</v>
      </c>
      <c r="AV306" s="13" t="s">
        <v>89</v>
      </c>
      <c r="AW306" s="13" t="s">
        <v>36</v>
      </c>
      <c r="AX306" s="13" t="s">
        <v>81</v>
      </c>
      <c r="AY306" s="243" t="s">
        <v>156</v>
      </c>
    </row>
    <row r="307" s="13" customFormat="1">
      <c r="A307" s="13"/>
      <c r="B307" s="233"/>
      <c r="C307" s="234"/>
      <c r="D307" s="235" t="s">
        <v>165</v>
      </c>
      <c r="E307" s="236" t="s">
        <v>1</v>
      </c>
      <c r="F307" s="237" t="s">
        <v>229</v>
      </c>
      <c r="G307" s="234"/>
      <c r="H307" s="236" t="s">
        <v>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165</v>
      </c>
      <c r="AU307" s="243" t="s">
        <v>91</v>
      </c>
      <c r="AV307" s="13" t="s">
        <v>89</v>
      </c>
      <c r="AW307" s="13" t="s">
        <v>36</v>
      </c>
      <c r="AX307" s="13" t="s">
        <v>81</v>
      </c>
      <c r="AY307" s="243" t="s">
        <v>156</v>
      </c>
    </row>
    <row r="308" s="14" customFormat="1">
      <c r="A308" s="14"/>
      <c r="B308" s="244"/>
      <c r="C308" s="245"/>
      <c r="D308" s="235" t="s">
        <v>165</v>
      </c>
      <c r="E308" s="246" t="s">
        <v>1</v>
      </c>
      <c r="F308" s="247" t="s">
        <v>458</v>
      </c>
      <c r="G308" s="245"/>
      <c r="H308" s="248">
        <v>29.27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165</v>
      </c>
      <c r="AU308" s="254" t="s">
        <v>91</v>
      </c>
      <c r="AV308" s="14" t="s">
        <v>91</v>
      </c>
      <c r="AW308" s="14" t="s">
        <v>36</v>
      </c>
      <c r="AX308" s="14" t="s">
        <v>81</v>
      </c>
      <c r="AY308" s="254" t="s">
        <v>156</v>
      </c>
    </row>
    <row r="309" s="14" customFormat="1">
      <c r="A309" s="14"/>
      <c r="B309" s="244"/>
      <c r="C309" s="245"/>
      <c r="D309" s="235" t="s">
        <v>165</v>
      </c>
      <c r="E309" s="246" t="s">
        <v>1</v>
      </c>
      <c r="F309" s="247" t="s">
        <v>459</v>
      </c>
      <c r="G309" s="245"/>
      <c r="H309" s="248">
        <v>-4.1059999999999999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165</v>
      </c>
      <c r="AU309" s="254" t="s">
        <v>91</v>
      </c>
      <c r="AV309" s="14" t="s">
        <v>91</v>
      </c>
      <c r="AW309" s="14" t="s">
        <v>36</v>
      </c>
      <c r="AX309" s="14" t="s">
        <v>81</v>
      </c>
      <c r="AY309" s="254" t="s">
        <v>156</v>
      </c>
    </row>
    <row r="310" s="16" customFormat="1">
      <c r="A310" s="16"/>
      <c r="B310" s="279"/>
      <c r="C310" s="280"/>
      <c r="D310" s="235" t="s">
        <v>165</v>
      </c>
      <c r="E310" s="281" t="s">
        <v>111</v>
      </c>
      <c r="F310" s="282" t="s">
        <v>394</v>
      </c>
      <c r="G310" s="280"/>
      <c r="H310" s="283">
        <v>25.164000000000001</v>
      </c>
      <c r="I310" s="284"/>
      <c r="J310" s="280"/>
      <c r="K310" s="280"/>
      <c r="L310" s="285"/>
      <c r="M310" s="286"/>
      <c r="N310" s="287"/>
      <c r="O310" s="287"/>
      <c r="P310" s="287"/>
      <c r="Q310" s="287"/>
      <c r="R310" s="287"/>
      <c r="S310" s="287"/>
      <c r="T310" s="288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89" t="s">
        <v>165</v>
      </c>
      <c r="AU310" s="289" t="s">
        <v>91</v>
      </c>
      <c r="AV310" s="16" t="s">
        <v>105</v>
      </c>
      <c r="AW310" s="16" t="s">
        <v>36</v>
      </c>
      <c r="AX310" s="16" t="s">
        <v>81</v>
      </c>
      <c r="AY310" s="289" t="s">
        <v>156</v>
      </c>
    </row>
    <row r="311" s="13" customFormat="1">
      <c r="A311" s="13"/>
      <c r="B311" s="233"/>
      <c r="C311" s="234"/>
      <c r="D311" s="235" t="s">
        <v>165</v>
      </c>
      <c r="E311" s="236" t="s">
        <v>1</v>
      </c>
      <c r="F311" s="237" t="s">
        <v>460</v>
      </c>
      <c r="G311" s="234"/>
      <c r="H311" s="236" t="s">
        <v>1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165</v>
      </c>
      <c r="AU311" s="243" t="s">
        <v>91</v>
      </c>
      <c r="AV311" s="13" t="s">
        <v>89</v>
      </c>
      <c r="AW311" s="13" t="s">
        <v>36</v>
      </c>
      <c r="AX311" s="13" t="s">
        <v>81</v>
      </c>
      <c r="AY311" s="243" t="s">
        <v>156</v>
      </c>
    </row>
    <row r="312" s="14" customFormat="1">
      <c r="A312" s="14"/>
      <c r="B312" s="244"/>
      <c r="C312" s="245"/>
      <c r="D312" s="235" t="s">
        <v>165</v>
      </c>
      <c r="E312" s="246" t="s">
        <v>1</v>
      </c>
      <c r="F312" s="247" t="s">
        <v>461</v>
      </c>
      <c r="G312" s="245"/>
      <c r="H312" s="248">
        <v>2.246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165</v>
      </c>
      <c r="AU312" s="254" t="s">
        <v>91</v>
      </c>
      <c r="AV312" s="14" t="s">
        <v>91</v>
      </c>
      <c r="AW312" s="14" t="s">
        <v>36</v>
      </c>
      <c r="AX312" s="14" t="s">
        <v>81</v>
      </c>
      <c r="AY312" s="254" t="s">
        <v>156</v>
      </c>
    </row>
    <row r="313" s="16" customFormat="1">
      <c r="A313" s="16"/>
      <c r="B313" s="279"/>
      <c r="C313" s="280"/>
      <c r="D313" s="235" t="s">
        <v>165</v>
      </c>
      <c r="E313" s="281" t="s">
        <v>1</v>
      </c>
      <c r="F313" s="282" t="s">
        <v>394</v>
      </c>
      <c r="G313" s="280"/>
      <c r="H313" s="283">
        <v>2.246</v>
      </c>
      <c r="I313" s="284"/>
      <c r="J313" s="280"/>
      <c r="K313" s="280"/>
      <c r="L313" s="285"/>
      <c r="M313" s="286"/>
      <c r="N313" s="287"/>
      <c r="O313" s="287"/>
      <c r="P313" s="287"/>
      <c r="Q313" s="287"/>
      <c r="R313" s="287"/>
      <c r="S313" s="287"/>
      <c r="T313" s="288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89" t="s">
        <v>165</v>
      </c>
      <c r="AU313" s="289" t="s">
        <v>91</v>
      </c>
      <c r="AV313" s="16" t="s">
        <v>105</v>
      </c>
      <c r="AW313" s="16" t="s">
        <v>36</v>
      </c>
      <c r="AX313" s="16" t="s">
        <v>81</v>
      </c>
      <c r="AY313" s="289" t="s">
        <v>156</v>
      </c>
    </row>
    <row r="314" s="13" customFormat="1">
      <c r="A314" s="13"/>
      <c r="B314" s="233"/>
      <c r="C314" s="234"/>
      <c r="D314" s="235" t="s">
        <v>165</v>
      </c>
      <c r="E314" s="236" t="s">
        <v>1</v>
      </c>
      <c r="F314" s="237" t="s">
        <v>462</v>
      </c>
      <c r="G314" s="234"/>
      <c r="H314" s="236" t="s">
        <v>1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165</v>
      </c>
      <c r="AU314" s="243" t="s">
        <v>91</v>
      </c>
      <c r="AV314" s="13" t="s">
        <v>89</v>
      </c>
      <c r="AW314" s="13" t="s">
        <v>36</v>
      </c>
      <c r="AX314" s="13" t="s">
        <v>81</v>
      </c>
      <c r="AY314" s="243" t="s">
        <v>156</v>
      </c>
    </row>
    <row r="315" s="14" customFormat="1">
      <c r="A315" s="14"/>
      <c r="B315" s="244"/>
      <c r="C315" s="245"/>
      <c r="D315" s="235" t="s">
        <v>165</v>
      </c>
      <c r="E315" s="246" t="s">
        <v>1</v>
      </c>
      <c r="F315" s="247" t="s">
        <v>463</v>
      </c>
      <c r="G315" s="245"/>
      <c r="H315" s="248">
        <v>11.199999999999999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165</v>
      </c>
      <c r="AU315" s="254" t="s">
        <v>91</v>
      </c>
      <c r="AV315" s="14" t="s">
        <v>91</v>
      </c>
      <c r="AW315" s="14" t="s">
        <v>36</v>
      </c>
      <c r="AX315" s="14" t="s">
        <v>81</v>
      </c>
      <c r="AY315" s="254" t="s">
        <v>156</v>
      </c>
    </row>
    <row r="316" s="16" customFormat="1">
      <c r="A316" s="16"/>
      <c r="B316" s="279"/>
      <c r="C316" s="280"/>
      <c r="D316" s="235" t="s">
        <v>165</v>
      </c>
      <c r="E316" s="281" t="s">
        <v>116</v>
      </c>
      <c r="F316" s="282" t="s">
        <v>394</v>
      </c>
      <c r="G316" s="280"/>
      <c r="H316" s="283">
        <v>11.199999999999999</v>
      </c>
      <c r="I316" s="284"/>
      <c r="J316" s="280"/>
      <c r="K316" s="280"/>
      <c r="L316" s="285"/>
      <c r="M316" s="286"/>
      <c r="N316" s="287"/>
      <c r="O316" s="287"/>
      <c r="P316" s="287"/>
      <c r="Q316" s="287"/>
      <c r="R316" s="287"/>
      <c r="S316" s="287"/>
      <c r="T316" s="288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T316" s="289" t="s">
        <v>165</v>
      </c>
      <c r="AU316" s="289" t="s">
        <v>91</v>
      </c>
      <c r="AV316" s="16" t="s">
        <v>105</v>
      </c>
      <c r="AW316" s="16" t="s">
        <v>36</v>
      </c>
      <c r="AX316" s="16" t="s">
        <v>81</v>
      </c>
      <c r="AY316" s="289" t="s">
        <v>156</v>
      </c>
    </row>
    <row r="317" s="13" customFormat="1">
      <c r="A317" s="13"/>
      <c r="B317" s="233"/>
      <c r="C317" s="234"/>
      <c r="D317" s="235" t="s">
        <v>165</v>
      </c>
      <c r="E317" s="236" t="s">
        <v>1</v>
      </c>
      <c r="F317" s="237" t="s">
        <v>464</v>
      </c>
      <c r="G317" s="234"/>
      <c r="H317" s="236" t="s">
        <v>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165</v>
      </c>
      <c r="AU317" s="243" t="s">
        <v>91</v>
      </c>
      <c r="AV317" s="13" t="s">
        <v>89</v>
      </c>
      <c r="AW317" s="13" t="s">
        <v>36</v>
      </c>
      <c r="AX317" s="13" t="s">
        <v>81</v>
      </c>
      <c r="AY317" s="243" t="s">
        <v>156</v>
      </c>
    </row>
    <row r="318" s="14" customFormat="1">
      <c r="A318" s="14"/>
      <c r="B318" s="244"/>
      <c r="C318" s="245"/>
      <c r="D318" s="235" t="s">
        <v>165</v>
      </c>
      <c r="E318" s="246" t="s">
        <v>1</v>
      </c>
      <c r="F318" s="247" t="s">
        <v>465</v>
      </c>
      <c r="G318" s="245"/>
      <c r="H318" s="248">
        <v>1.2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165</v>
      </c>
      <c r="AU318" s="254" t="s">
        <v>91</v>
      </c>
      <c r="AV318" s="14" t="s">
        <v>91</v>
      </c>
      <c r="AW318" s="14" t="s">
        <v>36</v>
      </c>
      <c r="AX318" s="14" t="s">
        <v>81</v>
      </c>
      <c r="AY318" s="254" t="s">
        <v>156</v>
      </c>
    </row>
    <row r="319" s="16" customFormat="1">
      <c r="A319" s="16"/>
      <c r="B319" s="279"/>
      <c r="C319" s="280"/>
      <c r="D319" s="235" t="s">
        <v>165</v>
      </c>
      <c r="E319" s="281" t="s">
        <v>119</v>
      </c>
      <c r="F319" s="282" t="s">
        <v>394</v>
      </c>
      <c r="G319" s="280"/>
      <c r="H319" s="283">
        <v>1.2</v>
      </c>
      <c r="I319" s="284"/>
      <c r="J319" s="280"/>
      <c r="K319" s="280"/>
      <c r="L319" s="285"/>
      <c r="M319" s="286"/>
      <c r="N319" s="287"/>
      <c r="O319" s="287"/>
      <c r="P319" s="287"/>
      <c r="Q319" s="287"/>
      <c r="R319" s="287"/>
      <c r="S319" s="287"/>
      <c r="T319" s="288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T319" s="289" t="s">
        <v>165</v>
      </c>
      <c r="AU319" s="289" t="s">
        <v>91</v>
      </c>
      <c r="AV319" s="16" t="s">
        <v>105</v>
      </c>
      <c r="AW319" s="16" t="s">
        <v>36</v>
      </c>
      <c r="AX319" s="16" t="s">
        <v>81</v>
      </c>
      <c r="AY319" s="289" t="s">
        <v>156</v>
      </c>
    </row>
    <row r="320" s="15" customFormat="1">
      <c r="A320" s="15"/>
      <c r="B320" s="255"/>
      <c r="C320" s="256"/>
      <c r="D320" s="235" t="s">
        <v>165</v>
      </c>
      <c r="E320" s="257" t="s">
        <v>1</v>
      </c>
      <c r="F320" s="258" t="s">
        <v>171</v>
      </c>
      <c r="G320" s="256"/>
      <c r="H320" s="259">
        <v>39.810000000000002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5" t="s">
        <v>165</v>
      </c>
      <c r="AU320" s="265" t="s">
        <v>91</v>
      </c>
      <c r="AV320" s="15" t="s">
        <v>163</v>
      </c>
      <c r="AW320" s="15" t="s">
        <v>36</v>
      </c>
      <c r="AX320" s="15" t="s">
        <v>89</v>
      </c>
      <c r="AY320" s="265" t="s">
        <v>156</v>
      </c>
    </row>
    <row r="321" s="2" customFormat="1" ht="24.15" customHeight="1">
      <c r="A321" s="39"/>
      <c r="B321" s="40"/>
      <c r="C321" s="220" t="s">
        <v>466</v>
      </c>
      <c r="D321" s="220" t="s">
        <v>158</v>
      </c>
      <c r="E321" s="221" t="s">
        <v>467</v>
      </c>
      <c r="F321" s="222" t="s">
        <v>468</v>
      </c>
      <c r="G321" s="223" t="s">
        <v>185</v>
      </c>
      <c r="H321" s="224">
        <v>91.719999999999999</v>
      </c>
      <c r="I321" s="225"/>
      <c r="J321" s="226">
        <f>ROUND(I321*H321,2)</f>
        <v>0</v>
      </c>
      <c r="K321" s="222" t="s">
        <v>162</v>
      </c>
      <c r="L321" s="45"/>
      <c r="M321" s="227" t="s">
        <v>1</v>
      </c>
      <c r="N321" s="228" t="s">
        <v>46</v>
      </c>
      <c r="O321" s="92"/>
      <c r="P321" s="229">
        <f>O321*H321</f>
        <v>0</v>
      </c>
      <c r="Q321" s="229">
        <v>0.00013999999999999999</v>
      </c>
      <c r="R321" s="229">
        <f>Q321*H321</f>
        <v>0.012840799999999999</v>
      </c>
      <c r="S321" s="229">
        <v>0</v>
      </c>
      <c r="T321" s="23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1" t="s">
        <v>163</v>
      </c>
      <c r="AT321" s="231" t="s">
        <v>158</v>
      </c>
      <c r="AU321" s="231" t="s">
        <v>91</v>
      </c>
      <c r="AY321" s="18" t="s">
        <v>156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8" t="s">
        <v>89</v>
      </c>
      <c r="BK321" s="232">
        <f>ROUND(I321*H321,2)</f>
        <v>0</v>
      </c>
      <c r="BL321" s="18" t="s">
        <v>163</v>
      </c>
      <c r="BM321" s="231" t="s">
        <v>469</v>
      </c>
    </row>
    <row r="322" s="2" customFormat="1" ht="37.8" customHeight="1">
      <c r="A322" s="39"/>
      <c r="B322" s="40"/>
      <c r="C322" s="220" t="s">
        <v>470</v>
      </c>
      <c r="D322" s="220" t="s">
        <v>158</v>
      </c>
      <c r="E322" s="221" t="s">
        <v>471</v>
      </c>
      <c r="F322" s="222" t="s">
        <v>472</v>
      </c>
      <c r="G322" s="223" t="s">
        <v>185</v>
      </c>
      <c r="H322" s="224">
        <v>91.719999999999999</v>
      </c>
      <c r="I322" s="225"/>
      <c r="J322" s="226">
        <f>ROUND(I322*H322,2)</f>
        <v>0</v>
      </c>
      <c r="K322" s="222" t="s">
        <v>162</v>
      </c>
      <c r="L322" s="45"/>
      <c r="M322" s="227" t="s">
        <v>1</v>
      </c>
      <c r="N322" s="228" t="s">
        <v>46</v>
      </c>
      <c r="O322" s="92"/>
      <c r="P322" s="229">
        <f>O322*H322</f>
        <v>0</v>
      </c>
      <c r="Q322" s="229">
        <v>0.0018</v>
      </c>
      <c r="R322" s="229">
        <f>Q322*H322</f>
        <v>0.16509599999999999</v>
      </c>
      <c r="S322" s="229">
        <v>0</v>
      </c>
      <c r="T322" s="230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1" t="s">
        <v>163</v>
      </c>
      <c r="AT322" s="231" t="s">
        <v>158</v>
      </c>
      <c r="AU322" s="231" t="s">
        <v>91</v>
      </c>
      <c r="AY322" s="18" t="s">
        <v>156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8" t="s">
        <v>89</v>
      </c>
      <c r="BK322" s="232">
        <f>ROUND(I322*H322,2)</f>
        <v>0</v>
      </c>
      <c r="BL322" s="18" t="s">
        <v>163</v>
      </c>
      <c r="BM322" s="231" t="s">
        <v>473</v>
      </c>
    </row>
    <row r="323" s="13" customFormat="1">
      <c r="A323" s="13"/>
      <c r="B323" s="233"/>
      <c r="C323" s="234"/>
      <c r="D323" s="235" t="s">
        <v>165</v>
      </c>
      <c r="E323" s="236" t="s">
        <v>1</v>
      </c>
      <c r="F323" s="237" t="s">
        <v>474</v>
      </c>
      <c r="G323" s="234"/>
      <c r="H323" s="236" t="s">
        <v>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165</v>
      </c>
      <c r="AU323" s="243" t="s">
        <v>91</v>
      </c>
      <c r="AV323" s="13" t="s">
        <v>89</v>
      </c>
      <c r="AW323" s="13" t="s">
        <v>36</v>
      </c>
      <c r="AX323" s="13" t="s">
        <v>81</v>
      </c>
      <c r="AY323" s="243" t="s">
        <v>156</v>
      </c>
    </row>
    <row r="324" s="13" customFormat="1">
      <c r="A324" s="13"/>
      <c r="B324" s="233"/>
      <c r="C324" s="234"/>
      <c r="D324" s="235" t="s">
        <v>165</v>
      </c>
      <c r="E324" s="236" t="s">
        <v>1</v>
      </c>
      <c r="F324" s="237" t="s">
        <v>213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165</v>
      </c>
      <c r="AU324" s="243" t="s">
        <v>91</v>
      </c>
      <c r="AV324" s="13" t="s">
        <v>89</v>
      </c>
      <c r="AW324" s="13" t="s">
        <v>36</v>
      </c>
      <c r="AX324" s="13" t="s">
        <v>81</v>
      </c>
      <c r="AY324" s="243" t="s">
        <v>156</v>
      </c>
    </row>
    <row r="325" s="14" customFormat="1">
      <c r="A325" s="14"/>
      <c r="B325" s="244"/>
      <c r="C325" s="245"/>
      <c r="D325" s="235" t="s">
        <v>165</v>
      </c>
      <c r="E325" s="246" t="s">
        <v>1</v>
      </c>
      <c r="F325" s="247" t="s">
        <v>214</v>
      </c>
      <c r="G325" s="245"/>
      <c r="H325" s="248">
        <v>29.699999999999999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165</v>
      </c>
      <c r="AU325" s="254" t="s">
        <v>91</v>
      </c>
      <c r="AV325" s="14" t="s">
        <v>91</v>
      </c>
      <c r="AW325" s="14" t="s">
        <v>36</v>
      </c>
      <c r="AX325" s="14" t="s">
        <v>81</v>
      </c>
      <c r="AY325" s="254" t="s">
        <v>156</v>
      </c>
    </row>
    <row r="326" s="13" customFormat="1">
      <c r="A326" s="13"/>
      <c r="B326" s="233"/>
      <c r="C326" s="234"/>
      <c r="D326" s="235" t="s">
        <v>165</v>
      </c>
      <c r="E326" s="236" t="s">
        <v>1</v>
      </c>
      <c r="F326" s="237" t="s">
        <v>215</v>
      </c>
      <c r="G326" s="234"/>
      <c r="H326" s="236" t="s">
        <v>1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165</v>
      </c>
      <c r="AU326" s="243" t="s">
        <v>91</v>
      </c>
      <c r="AV326" s="13" t="s">
        <v>89</v>
      </c>
      <c r="AW326" s="13" t="s">
        <v>36</v>
      </c>
      <c r="AX326" s="13" t="s">
        <v>81</v>
      </c>
      <c r="AY326" s="243" t="s">
        <v>156</v>
      </c>
    </row>
    <row r="327" s="14" customFormat="1">
      <c r="A327" s="14"/>
      <c r="B327" s="244"/>
      <c r="C327" s="245"/>
      <c r="D327" s="235" t="s">
        <v>165</v>
      </c>
      <c r="E327" s="246" t="s">
        <v>1</v>
      </c>
      <c r="F327" s="247" t="s">
        <v>216</v>
      </c>
      <c r="G327" s="245"/>
      <c r="H327" s="248">
        <v>56.340000000000003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165</v>
      </c>
      <c r="AU327" s="254" t="s">
        <v>91</v>
      </c>
      <c r="AV327" s="14" t="s">
        <v>91</v>
      </c>
      <c r="AW327" s="14" t="s">
        <v>36</v>
      </c>
      <c r="AX327" s="14" t="s">
        <v>81</v>
      </c>
      <c r="AY327" s="254" t="s">
        <v>156</v>
      </c>
    </row>
    <row r="328" s="13" customFormat="1">
      <c r="A328" s="13"/>
      <c r="B328" s="233"/>
      <c r="C328" s="234"/>
      <c r="D328" s="235" t="s">
        <v>165</v>
      </c>
      <c r="E328" s="236" t="s">
        <v>1</v>
      </c>
      <c r="F328" s="237" t="s">
        <v>217</v>
      </c>
      <c r="G328" s="234"/>
      <c r="H328" s="236" t="s">
        <v>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165</v>
      </c>
      <c r="AU328" s="243" t="s">
        <v>91</v>
      </c>
      <c r="AV328" s="13" t="s">
        <v>89</v>
      </c>
      <c r="AW328" s="13" t="s">
        <v>36</v>
      </c>
      <c r="AX328" s="13" t="s">
        <v>81</v>
      </c>
      <c r="AY328" s="243" t="s">
        <v>156</v>
      </c>
    </row>
    <row r="329" s="14" customFormat="1">
      <c r="A329" s="14"/>
      <c r="B329" s="244"/>
      <c r="C329" s="245"/>
      <c r="D329" s="235" t="s">
        <v>165</v>
      </c>
      <c r="E329" s="246" t="s">
        <v>1</v>
      </c>
      <c r="F329" s="247" t="s">
        <v>218</v>
      </c>
      <c r="G329" s="245"/>
      <c r="H329" s="248">
        <v>5.6799999999999997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165</v>
      </c>
      <c r="AU329" s="254" t="s">
        <v>91</v>
      </c>
      <c r="AV329" s="14" t="s">
        <v>91</v>
      </c>
      <c r="AW329" s="14" t="s">
        <v>36</v>
      </c>
      <c r="AX329" s="14" t="s">
        <v>81</v>
      </c>
      <c r="AY329" s="254" t="s">
        <v>156</v>
      </c>
    </row>
    <row r="330" s="15" customFormat="1">
      <c r="A330" s="15"/>
      <c r="B330" s="255"/>
      <c r="C330" s="256"/>
      <c r="D330" s="235" t="s">
        <v>165</v>
      </c>
      <c r="E330" s="257" t="s">
        <v>1</v>
      </c>
      <c r="F330" s="258" t="s">
        <v>171</v>
      </c>
      <c r="G330" s="256"/>
      <c r="H330" s="259">
        <v>91.719999999999999</v>
      </c>
      <c r="I330" s="260"/>
      <c r="J330" s="256"/>
      <c r="K330" s="256"/>
      <c r="L330" s="261"/>
      <c r="M330" s="262"/>
      <c r="N330" s="263"/>
      <c r="O330" s="263"/>
      <c r="P330" s="263"/>
      <c r="Q330" s="263"/>
      <c r="R330" s="263"/>
      <c r="S330" s="263"/>
      <c r="T330" s="264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5" t="s">
        <v>165</v>
      </c>
      <c r="AU330" s="265" t="s">
        <v>91</v>
      </c>
      <c r="AV330" s="15" t="s">
        <v>163</v>
      </c>
      <c r="AW330" s="15" t="s">
        <v>36</v>
      </c>
      <c r="AX330" s="15" t="s">
        <v>89</v>
      </c>
      <c r="AY330" s="265" t="s">
        <v>156</v>
      </c>
    </row>
    <row r="331" s="2" customFormat="1" ht="24.15" customHeight="1">
      <c r="A331" s="39"/>
      <c r="B331" s="40"/>
      <c r="C331" s="220" t="s">
        <v>475</v>
      </c>
      <c r="D331" s="220" t="s">
        <v>158</v>
      </c>
      <c r="E331" s="221" t="s">
        <v>476</v>
      </c>
      <c r="F331" s="222" t="s">
        <v>477</v>
      </c>
      <c r="G331" s="223" t="s">
        <v>185</v>
      </c>
      <c r="H331" s="224">
        <v>1156.9980000000001</v>
      </c>
      <c r="I331" s="225"/>
      <c r="J331" s="226">
        <f>ROUND(I331*H331,2)</f>
        <v>0</v>
      </c>
      <c r="K331" s="222" t="s">
        <v>162</v>
      </c>
      <c r="L331" s="45"/>
      <c r="M331" s="227" t="s">
        <v>1</v>
      </c>
      <c r="N331" s="228" t="s">
        <v>46</v>
      </c>
      <c r="O331" s="92"/>
      <c r="P331" s="229">
        <f>O331*H331</f>
        <v>0</v>
      </c>
      <c r="Q331" s="229">
        <v>0.00013999999999999999</v>
      </c>
      <c r="R331" s="229">
        <f>Q331*H331</f>
        <v>0.16197971999999999</v>
      </c>
      <c r="S331" s="229">
        <v>0</v>
      </c>
      <c r="T331" s="23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1" t="s">
        <v>163</v>
      </c>
      <c r="AT331" s="231" t="s">
        <v>158</v>
      </c>
      <c r="AU331" s="231" t="s">
        <v>91</v>
      </c>
      <c r="AY331" s="18" t="s">
        <v>156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8" t="s">
        <v>89</v>
      </c>
      <c r="BK331" s="232">
        <f>ROUND(I331*H331,2)</f>
        <v>0</v>
      </c>
      <c r="BL331" s="18" t="s">
        <v>163</v>
      </c>
      <c r="BM331" s="231" t="s">
        <v>478</v>
      </c>
    </row>
    <row r="332" s="2" customFormat="1" ht="37.8" customHeight="1">
      <c r="A332" s="39"/>
      <c r="B332" s="40"/>
      <c r="C332" s="220" t="s">
        <v>479</v>
      </c>
      <c r="D332" s="220" t="s">
        <v>158</v>
      </c>
      <c r="E332" s="221" t="s">
        <v>480</v>
      </c>
      <c r="F332" s="222" t="s">
        <v>481</v>
      </c>
      <c r="G332" s="223" t="s">
        <v>185</v>
      </c>
      <c r="H332" s="224">
        <v>1156.9980000000001</v>
      </c>
      <c r="I332" s="225"/>
      <c r="J332" s="226">
        <f>ROUND(I332*H332,2)</f>
        <v>0</v>
      </c>
      <c r="K332" s="222" t="s">
        <v>162</v>
      </c>
      <c r="L332" s="45"/>
      <c r="M332" s="227" t="s">
        <v>1</v>
      </c>
      <c r="N332" s="228" t="s">
        <v>46</v>
      </c>
      <c r="O332" s="92"/>
      <c r="P332" s="229">
        <f>O332*H332</f>
        <v>0</v>
      </c>
      <c r="Q332" s="229">
        <v>0.0018</v>
      </c>
      <c r="R332" s="229">
        <f>Q332*H332</f>
        <v>2.0825963999999999</v>
      </c>
      <c r="S332" s="229">
        <v>0</v>
      </c>
      <c r="T332" s="23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1" t="s">
        <v>163</v>
      </c>
      <c r="AT332" s="231" t="s">
        <v>158</v>
      </c>
      <c r="AU332" s="231" t="s">
        <v>91</v>
      </c>
      <c r="AY332" s="18" t="s">
        <v>156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89</v>
      </c>
      <c r="BK332" s="232">
        <f>ROUND(I332*H332,2)</f>
        <v>0</v>
      </c>
      <c r="BL332" s="18" t="s">
        <v>163</v>
      </c>
      <c r="BM332" s="231" t="s">
        <v>482</v>
      </c>
    </row>
    <row r="333" s="13" customFormat="1">
      <c r="A333" s="13"/>
      <c r="B333" s="233"/>
      <c r="C333" s="234"/>
      <c r="D333" s="235" t="s">
        <v>165</v>
      </c>
      <c r="E333" s="236" t="s">
        <v>1</v>
      </c>
      <c r="F333" s="237" t="s">
        <v>483</v>
      </c>
      <c r="G333" s="234"/>
      <c r="H333" s="236" t="s">
        <v>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165</v>
      </c>
      <c r="AU333" s="243" t="s">
        <v>91</v>
      </c>
      <c r="AV333" s="13" t="s">
        <v>89</v>
      </c>
      <c r="AW333" s="13" t="s">
        <v>36</v>
      </c>
      <c r="AX333" s="13" t="s">
        <v>81</v>
      </c>
      <c r="AY333" s="243" t="s">
        <v>156</v>
      </c>
    </row>
    <row r="334" s="13" customFormat="1">
      <c r="A334" s="13"/>
      <c r="B334" s="233"/>
      <c r="C334" s="234"/>
      <c r="D334" s="235" t="s">
        <v>165</v>
      </c>
      <c r="E334" s="236" t="s">
        <v>1</v>
      </c>
      <c r="F334" s="237" t="s">
        <v>223</v>
      </c>
      <c r="G334" s="234"/>
      <c r="H334" s="236" t="s">
        <v>1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165</v>
      </c>
      <c r="AU334" s="243" t="s">
        <v>91</v>
      </c>
      <c r="AV334" s="13" t="s">
        <v>89</v>
      </c>
      <c r="AW334" s="13" t="s">
        <v>36</v>
      </c>
      <c r="AX334" s="13" t="s">
        <v>81</v>
      </c>
      <c r="AY334" s="243" t="s">
        <v>156</v>
      </c>
    </row>
    <row r="335" s="14" customFormat="1">
      <c r="A335" s="14"/>
      <c r="B335" s="244"/>
      <c r="C335" s="245"/>
      <c r="D335" s="235" t="s">
        <v>165</v>
      </c>
      <c r="E335" s="246" t="s">
        <v>1</v>
      </c>
      <c r="F335" s="247" t="s">
        <v>224</v>
      </c>
      <c r="G335" s="245"/>
      <c r="H335" s="248">
        <v>759.625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165</v>
      </c>
      <c r="AU335" s="254" t="s">
        <v>91</v>
      </c>
      <c r="AV335" s="14" t="s">
        <v>91</v>
      </c>
      <c r="AW335" s="14" t="s">
        <v>36</v>
      </c>
      <c r="AX335" s="14" t="s">
        <v>81</v>
      </c>
      <c r="AY335" s="254" t="s">
        <v>156</v>
      </c>
    </row>
    <row r="336" s="14" customFormat="1">
      <c r="A336" s="14"/>
      <c r="B336" s="244"/>
      <c r="C336" s="245"/>
      <c r="D336" s="235" t="s">
        <v>165</v>
      </c>
      <c r="E336" s="246" t="s">
        <v>1</v>
      </c>
      <c r="F336" s="247" t="s">
        <v>484</v>
      </c>
      <c r="G336" s="245"/>
      <c r="H336" s="248">
        <v>233.68100000000001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165</v>
      </c>
      <c r="AU336" s="254" t="s">
        <v>91</v>
      </c>
      <c r="AV336" s="14" t="s">
        <v>91</v>
      </c>
      <c r="AW336" s="14" t="s">
        <v>36</v>
      </c>
      <c r="AX336" s="14" t="s">
        <v>81</v>
      </c>
      <c r="AY336" s="254" t="s">
        <v>156</v>
      </c>
    </row>
    <row r="337" s="13" customFormat="1">
      <c r="A337" s="13"/>
      <c r="B337" s="233"/>
      <c r="C337" s="234"/>
      <c r="D337" s="235" t="s">
        <v>165</v>
      </c>
      <c r="E337" s="236" t="s">
        <v>1</v>
      </c>
      <c r="F337" s="237" t="s">
        <v>225</v>
      </c>
      <c r="G337" s="234"/>
      <c r="H337" s="236" t="s">
        <v>1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165</v>
      </c>
      <c r="AU337" s="243" t="s">
        <v>91</v>
      </c>
      <c r="AV337" s="13" t="s">
        <v>89</v>
      </c>
      <c r="AW337" s="13" t="s">
        <v>36</v>
      </c>
      <c r="AX337" s="13" t="s">
        <v>81</v>
      </c>
      <c r="AY337" s="243" t="s">
        <v>156</v>
      </c>
    </row>
    <row r="338" s="14" customFormat="1">
      <c r="A338" s="14"/>
      <c r="B338" s="244"/>
      <c r="C338" s="245"/>
      <c r="D338" s="235" t="s">
        <v>165</v>
      </c>
      <c r="E338" s="246" t="s">
        <v>1</v>
      </c>
      <c r="F338" s="247" t="s">
        <v>226</v>
      </c>
      <c r="G338" s="245"/>
      <c r="H338" s="248">
        <v>65.069999999999993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165</v>
      </c>
      <c r="AU338" s="254" t="s">
        <v>91</v>
      </c>
      <c r="AV338" s="14" t="s">
        <v>91</v>
      </c>
      <c r="AW338" s="14" t="s">
        <v>36</v>
      </c>
      <c r="AX338" s="14" t="s">
        <v>81</v>
      </c>
      <c r="AY338" s="254" t="s">
        <v>156</v>
      </c>
    </row>
    <row r="339" s="13" customFormat="1">
      <c r="A339" s="13"/>
      <c r="B339" s="233"/>
      <c r="C339" s="234"/>
      <c r="D339" s="235" t="s">
        <v>165</v>
      </c>
      <c r="E339" s="236" t="s">
        <v>1</v>
      </c>
      <c r="F339" s="237" t="s">
        <v>227</v>
      </c>
      <c r="G339" s="234"/>
      <c r="H339" s="236" t="s">
        <v>1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165</v>
      </c>
      <c r="AU339" s="243" t="s">
        <v>91</v>
      </c>
      <c r="AV339" s="13" t="s">
        <v>89</v>
      </c>
      <c r="AW339" s="13" t="s">
        <v>36</v>
      </c>
      <c r="AX339" s="13" t="s">
        <v>81</v>
      </c>
      <c r="AY339" s="243" t="s">
        <v>156</v>
      </c>
    </row>
    <row r="340" s="14" customFormat="1">
      <c r="A340" s="14"/>
      <c r="B340" s="244"/>
      <c r="C340" s="245"/>
      <c r="D340" s="235" t="s">
        <v>165</v>
      </c>
      <c r="E340" s="246" t="s">
        <v>1</v>
      </c>
      <c r="F340" s="247" t="s">
        <v>228</v>
      </c>
      <c r="G340" s="245"/>
      <c r="H340" s="248">
        <v>68.081999999999994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165</v>
      </c>
      <c r="AU340" s="254" t="s">
        <v>91</v>
      </c>
      <c r="AV340" s="14" t="s">
        <v>91</v>
      </c>
      <c r="AW340" s="14" t="s">
        <v>36</v>
      </c>
      <c r="AX340" s="14" t="s">
        <v>81</v>
      </c>
      <c r="AY340" s="254" t="s">
        <v>156</v>
      </c>
    </row>
    <row r="341" s="13" customFormat="1">
      <c r="A341" s="13"/>
      <c r="B341" s="233"/>
      <c r="C341" s="234"/>
      <c r="D341" s="235" t="s">
        <v>165</v>
      </c>
      <c r="E341" s="236" t="s">
        <v>1</v>
      </c>
      <c r="F341" s="237" t="s">
        <v>231</v>
      </c>
      <c r="G341" s="234"/>
      <c r="H341" s="236" t="s">
        <v>1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165</v>
      </c>
      <c r="AU341" s="243" t="s">
        <v>91</v>
      </c>
      <c r="AV341" s="13" t="s">
        <v>89</v>
      </c>
      <c r="AW341" s="13" t="s">
        <v>36</v>
      </c>
      <c r="AX341" s="13" t="s">
        <v>81</v>
      </c>
      <c r="AY341" s="243" t="s">
        <v>156</v>
      </c>
    </row>
    <row r="342" s="14" customFormat="1">
      <c r="A342" s="14"/>
      <c r="B342" s="244"/>
      <c r="C342" s="245"/>
      <c r="D342" s="235" t="s">
        <v>165</v>
      </c>
      <c r="E342" s="246" t="s">
        <v>1</v>
      </c>
      <c r="F342" s="247" t="s">
        <v>232</v>
      </c>
      <c r="G342" s="245"/>
      <c r="H342" s="248">
        <v>19.34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165</v>
      </c>
      <c r="AU342" s="254" t="s">
        <v>91</v>
      </c>
      <c r="AV342" s="14" t="s">
        <v>91</v>
      </c>
      <c r="AW342" s="14" t="s">
        <v>36</v>
      </c>
      <c r="AX342" s="14" t="s">
        <v>81</v>
      </c>
      <c r="AY342" s="254" t="s">
        <v>156</v>
      </c>
    </row>
    <row r="343" s="13" customFormat="1">
      <c r="A343" s="13"/>
      <c r="B343" s="233"/>
      <c r="C343" s="234"/>
      <c r="D343" s="235" t="s">
        <v>165</v>
      </c>
      <c r="E343" s="236" t="s">
        <v>1</v>
      </c>
      <c r="F343" s="237" t="s">
        <v>233</v>
      </c>
      <c r="G343" s="234"/>
      <c r="H343" s="236" t="s">
        <v>1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165</v>
      </c>
      <c r="AU343" s="243" t="s">
        <v>91</v>
      </c>
      <c r="AV343" s="13" t="s">
        <v>89</v>
      </c>
      <c r="AW343" s="13" t="s">
        <v>36</v>
      </c>
      <c r="AX343" s="13" t="s">
        <v>81</v>
      </c>
      <c r="AY343" s="243" t="s">
        <v>156</v>
      </c>
    </row>
    <row r="344" s="14" customFormat="1">
      <c r="A344" s="14"/>
      <c r="B344" s="244"/>
      <c r="C344" s="245"/>
      <c r="D344" s="235" t="s">
        <v>165</v>
      </c>
      <c r="E344" s="246" t="s">
        <v>1</v>
      </c>
      <c r="F344" s="247" t="s">
        <v>234</v>
      </c>
      <c r="G344" s="245"/>
      <c r="H344" s="248">
        <v>11.199999999999999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165</v>
      </c>
      <c r="AU344" s="254" t="s">
        <v>91</v>
      </c>
      <c r="AV344" s="14" t="s">
        <v>91</v>
      </c>
      <c r="AW344" s="14" t="s">
        <v>36</v>
      </c>
      <c r="AX344" s="14" t="s">
        <v>81</v>
      </c>
      <c r="AY344" s="254" t="s">
        <v>156</v>
      </c>
    </row>
    <row r="345" s="15" customFormat="1">
      <c r="A345" s="15"/>
      <c r="B345" s="255"/>
      <c r="C345" s="256"/>
      <c r="D345" s="235" t="s">
        <v>165</v>
      </c>
      <c r="E345" s="257" t="s">
        <v>1</v>
      </c>
      <c r="F345" s="258" t="s">
        <v>171</v>
      </c>
      <c r="G345" s="256"/>
      <c r="H345" s="259">
        <v>1156.9980000000001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5" t="s">
        <v>165</v>
      </c>
      <c r="AU345" s="265" t="s">
        <v>91</v>
      </c>
      <c r="AV345" s="15" t="s">
        <v>163</v>
      </c>
      <c r="AW345" s="15" t="s">
        <v>36</v>
      </c>
      <c r="AX345" s="15" t="s">
        <v>89</v>
      </c>
      <c r="AY345" s="265" t="s">
        <v>156</v>
      </c>
    </row>
    <row r="346" s="2" customFormat="1" ht="24.15" customHeight="1">
      <c r="A346" s="39"/>
      <c r="B346" s="40"/>
      <c r="C346" s="220" t="s">
        <v>485</v>
      </c>
      <c r="D346" s="220" t="s">
        <v>158</v>
      </c>
      <c r="E346" s="221" t="s">
        <v>486</v>
      </c>
      <c r="F346" s="222" t="s">
        <v>487</v>
      </c>
      <c r="G346" s="223" t="s">
        <v>185</v>
      </c>
      <c r="H346" s="224">
        <v>28.609999999999999</v>
      </c>
      <c r="I346" s="225"/>
      <c r="J346" s="226">
        <f>ROUND(I346*H346,2)</f>
        <v>0</v>
      </c>
      <c r="K346" s="222" t="s">
        <v>162</v>
      </c>
      <c r="L346" s="45"/>
      <c r="M346" s="227" t="s">
        <v>1</v>
      </c>
      <c r="N346" s="228" t="s">
        <v>46</v>
      </c>
      <c r="O346" s="92"/>
      <c r="P346" s="229">
        <f>O346*H346</f>
        <v>0</v>
      </c>
      <c r="Q346" s="229">
        <v>0.00018000000000000001</v>
      </c>
      <c r="R346" s="229">
        <f>Q346*H346</f>
        <v>0.0051498000000000004</v>
      </c>
      <c r="S346" s="229">
        <v>0</v>
      </c>
      <c r="T346" s="230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1" t="s">
        <v>163</v>
      </c>
      <c r="AT346" s="231" t="s">
        <v>158</v>
      </c>
      <c r="AU346" s="231" t="s">
        <v>91</v>
      </c>
      <c r="AY346" s="18" t="s">
        <v>156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8" t="s">
        <v>89</v>
      </c>
      <c r="BK346" s="232">
        <f>ROUND(I346*H346,2)</f>
        <v>0</v>
      </c>
      <c r="BL346" s="18" t="s">
        <v>163</v>
      </c>
      <c r="BM346" s="231" t="s">
        <v>488</v>
      </c>
    </row>
    <row r="347" s="2" customFormat="1" ht="33" customHeight="1">
      <c r="A347" s="39"/>
      <c r="B347" s="40"/>
      <c r="C347" s="220" t="s">
        <v>489</v>
      </c>
      <c r="D347" s="220" t="s">
        <v>158</v>
      </c>
      <c r="E347" s="221" t="s">
        <v>490</v>
      </c>
      <c r="F347" s="222" t="s">
        <v>491</v>
      </c>
      <c r="G347" s="223" t="s">
        <v>185</v>
      </c>
      <c r="H347" s="224">
        <v>28.609999999999999</v>
      </c>
      <c r="I347" s="225"/>
      <c r="J347" s="226">
        <f>ROUND(I347*H347,2)</f>
        <v>0</v>
      </c>
      <c r="K347" s="222" t="s">
        <v>162</v>
      </c>
      <c r="L347" s="45"/>
      <c r="M347" s="227" t="s">
        <v>1</v>
      </c>
      <c r="N347" s="228" t="s">
        <v>46</v>
      </c>
      <c r="O347" s="92"/>
      <c r="P347" s="229">
        <f>O347*H347</f>
        <v>0</v>
      </c>
      <c r="Q347" s="229">
        <v>0.0038</v>
      </c>
      <c r="R347" s="229">
        <f>Q347*H347</f>
        <v>0.108718</v>
      </c>
      <c r="S347" s="229">
        <v>0</v>
      </c>
      <c r="T347" s="23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1" t="s">
        <v>163</v>
      </c>
      <c r="AT347" s="231" t="s">
        <v>158</v>
      </c>
      <c r="AU347" s="231" t="s">
        <v>91</v>
      </c>
      <c r="AY347" s="18" t="s">
        <v>156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89</v>
      </c>
      <c r="BK347" s="232">
        <f>ROUND(I347*H347,2)</f>
        <v>0</v>
      </c>
      <c r="BL347" s="18" t="s">
        <v>163</v>
      </c>
      <c r="BM347" s="231" t="s">
        <v>492</v>
      </c>
    </row>
    <row r="348" s="13" customFormat="1">
      <c r="A348" s="13"/>
      <c r="B348" s="233"/>
      <c r="C348" s="234"/>
      <c r="D348" s="235" t="s">
        <v>165</v>
      </c>
      <c r="E348" s="236" t="s">
        <v>1</v>
      </c>
      <c r="F348" s="237" t="s">
        <v>483</v>
      </c>
      <c r="G348" s="234"/>
      <c r="H348" s="236" t="s">
        <v>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165</v>
      </c>
      <c r="AU348" s="243" t="s">
        <v>91</v>
      </c>
      <c r="AV348" s="13" t="s">
        <v>89</v>
      </c>
      <c r="AW348" s="13" t="s">
        <v>36</v>
      </c>
      <c r="AX348" s="13" t="s">
        <v>81</v>
      </c>
      <c r="AY348" s="243" t="s">
        <v>156</v>
      </c>
    </row>
    <row r="349" s="13" customFormat="1">
      <c r="A349" s="13"/>
      <c r="B349" s="233"/>
      <c r="C349" s="234"/>
      <c r="D349" s="235" t="s">
        <v>165</v>
      </c>
      <c r="E349" s="236" t="s">
        <v>1</v>
      </c>
      <c r="F349" s="237" t="s">
        <v>229</v>
      </c>
      <c r="G349" s="234"/>
      <c r="H349" s="236" t="s">
        <v>1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165</v>
      </c>
      <c r="AU349" s="243" t="s">
        <v>91</v>
      </c>
      <c r="AV349" s="13" t="s">
        <v>89</v>
      </c>
      <c r="AW349" s="13" t="s">
        <v>36</v>
      </c>
      <c r="AX349" s="13" t="s">
        <v>81</v>
      </c>
      <c r="AY349" s="243" t="s">
        <v>156</v>
      </c>
    </row>
    <row r="350" s="14" customFormat="1">
      <c r="A350" s="14"/>
      <c r="B350" s="244"/>
      <c r="C350" s="245"/>
      <c r="D350" s="235" t="s">
        <v>165</v>
      </c>
      <c r="E350" s="246" t="s">
        <v>1</v>
      </c>
      <c r="F350" s="247" t="s">
        <v>230</v>
      </c>
      <c r="G350" s="245"/>
      <c r="H350" s="248">
        <v>25.164000000000001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165</v>
      </c>
      <c r="AU350" s="254" t="s">
        <v>91</v>
      </c>
      <c r="AV350" s="14" t="s">
        <v>91</v>
      </c>
      <c r="AW350" s="14" t="s">
        <v>36</v>
      </c>
      <c r="AX350" s="14" t="s">
        <v>81</v>
      </c>
      <c r="AY350" s="254" t="s">
        <v>156</v>
      </c>
    </row>
    <row r="351" s="14" customFormat="1">
      <c r="A351" s="14"/>
      <c r="B351" s="244"/>
      <c r="C351" s="245"/>
      <c r="D351" s="235" t="s">
        <v>165</v>
      </c>
      <c r="E351" s="246" t="s">
        <v>1</v>
      </c>
      <c r="F351" s="247" t="s">
        <v>461</v>
      </c>
      <c r="G351" s="245"/>
      <c r="H351" s="248">
        <v>2.246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165</v>
      </c>
      <c r="AU351" s="254" t="s">
        <v>91</v>
      </c>
      <c r="AV351" s="14" t="s">
        <v>91</v>
      </c>
      <c r="AW351" s="14" t="s">
        <v>36</v>
      </c>
      <c r="AX351" s="14" t="s">
        <v>81</v>
      </c>
      <c r="AY351" s="254" t="s">
        <v>156</v>
      </c>
    </row>
    <row r="352" s="13" customFormat="1">
      <c r="A352" s="13"/>
      <c r="B352" s="233"/>
      <c r="C352" s="234"/>
      <c r="D352" s="235" t="s">
        <v>165</v>
      </c>
      <c r="E352" s="236" t="s">
        <v>1</v>
      </c>
      <c r="F352" s="237" t="s">
        <v>235</v>
      </c>
      <c r="G352" s="234"/>
      <c r="H352" s="236" t="s">
        <v>1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165</v>
      </c>
      <c r="AU352" s="243" t="s">
        <v>91</v>
      </c>
      <c r="AV352" s="13" t="s">
        <v>89</v>
      </c>
      <c r="AW352" s="13" t="s">
        <v>36</v>
      </c>
      <c r="AX352" s="13" t="s">
        <v>81</v>
      </c>
      <c r="AY352" s="243" t="s">
        <v>156</v>
      </c>
    </row>
    <row r="353" s="14" customFormat="1">
      <c r="A353" s="14"/>
      <c r="B353" s="244"/>
      <c r="C353" s="245"/>
      <c r="D353" s="235" t="s">
        <v>165</v>
      </c>
      <c r="E353" s="246" t="s">
        <v>1</v>
      </c>
      <c r="F353" s="247" t="s">
        <v>236</v>
      </c>
      <c r="G353" s="245"/>
      <c r="H353" s="248">
        <v>1.2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165</v>
      </c>
      <c r="AU353" s="254" t="s">
        <v>91</v>
      </c>
      <c r="AV353" s="14" t="s">
        <v>91</v>
      </c>
      <c r="AW353" s="14" t="s">
        <v>36</v>
      </c>
      <c r="AX353" s="14" t="s">
        <v>81</v>
      </c>
      <c r="AY353" s="254" t="s">
        <v>156</v>
      </c>
    </row>
    <row r="354" s="15" customFormat="1">
      <c r="A354" s="15"/>
      <c r="B354" s="255"/>
      <c r="C354" s="256"/>
      <c r="D354" s="235" t="s">
        <v>165</v>
      </c>
      <c r="E354" s="257" t="s">
        <v>1</v>
      </c>
      <c r="F354" s="258" t="s">
        <v>171</v>
      </c>
      <c r="G354" s="256"/>
      <c r="H354" s="259">
        <v>28.609999999999999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5" t="s">
        <v>165</v>
      </c>
      <c r="AU354" s="265" t="s">
        <v>91</v>
      </c>
      <c r="AV354" s="15" t="s">
        <v>163</v>
      </c>
      <c r="AW354" s="15" t="s">
        <v>36</v>
      </c>
      <c r="AX354" s="15" t="s">
        <v>89</v>
      </c>
      <c r="AY354" s="265" t="s">
        <v>156</v>
      </c>
    </row>
    <row r="355" s="2" customFormat="1" ht="37.8" customHeight="1">
      <c r="A355" s="39"/>
      <c r="B355" s="40"/>
      <c r="C355" s="220" t="s">
        <v>493</v>
      </c>
      <c r="D355" s="220" t="s">
        <v>158</v>
      </c>
      <c r="E355" s="221" t="s">
        <v>494</v>
      </c>
      <c r="F355" s="222" t="s">
        <v>495</v>
      </c>
      <c r="G355" s="223" t="s">
        <v>185</v>
      </c>
      <c r="H355" s="224">
        <v>80.310000000000002</v>
      </c>
      <c r="I355" s="225"/>
      <c r="J355" s="226">
        <f>ROUND(I355*H355,2)</f>
        <v>0</v>
      </c>
      <c r="K355" s="222" t="s">
        <v>162</v>
      </c>
      <c r="L355" s="45"/>
      <c r="M355" s="227" t="s">
        <v>1</v>
      </c>
      <c r="N355" s="228" t="s">
        <v>46</v>
      </c>
      <c r="O355" s="92"/>
      <c r="P355" s="229">
        <f>O355*H355</f>
        <v>0</v>
      </c>
      <c r="Q355" s="229">
        <v>0.00124</v>
      </c>
      <c r="R355" s="229">
        <f>Q355*H355</f>
        <v>0.099584400000000003</v>
      </c>
      <c r="S355" s="229">
        <v>0</v>
      </c>
      <c r="T355" s="23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1" t="s">
        <v>163</v>
      </c>
      <c r="AT355" s="231" t="s">
        <v>158</v>
      </c>
      <c r="AU355" s="231" t="s">
        <v>91</v>
      </c>
      <c r="AY355" s="18" t="s">
        <v>156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89</v>
      </c>
      <c r="BK355" s="232">
        <f>ROUND(I355*H355,2)</f>
        <v>0</v>
      </c>
      <c r="BL355" s="18" t="s">
        <v>163</v>
      </c>
      <c r="BM355" s="231" t="s">
        <v>496</v>
      </c>
    </row>
    <row r="356" s="13" customFormat="1">
      <c r="A356" s="13"/>
      <c r="B356" s="233"/>
      <c r="C356" s="234"/>
      <c r="D356" s="235" t="s">
        <v>165</v>
      </c>
      <c r="E356" s="236" t="s">
        <v>1</v>
      </c>
      <c r="F356" s="237" t="s">
        <v>497</v>
      </c>
      <c r="G356" s="234"/>
      <c r="H356" s="236" t="s">
        <v>1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165</v>
      </c>
      <c r="AU356" s="243" t="s">
        <v>91</v>
      </c>
      <c r="AV356" s="13" t="s">
        <v>89</v>
      </c>
      <c r="AW356" s="13" t="s">
        <v>36</v>
      </c>
      <c r="AX356" s="13" t="s">
        <v>81</v>
      </c>
      <c r="AY356" s="243" t="s">
        <v>156</v>
      </c>
    </row>
    <row r="357" s="13" customFormat="1">
      <c r="A357" s="13"/>
      <c r="B357" s="233"/>
      <c r="C357" s="234"/>
      <c r="D357" s="235" t="s">
        <v>165</v>
      </c>
      <c r="E357" s="236" t="s">
        <v>1</v>
      </c>
      <c r="F357" s="237" t="s">
        <v>498</v>
      </c>
      <c r="G357" s="234"/>
      <c r="H357" s="236" t="s">
        <v>1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165</v>
      </c>
      <c r="AU357" s="243" t="s">
        <v>91</v>
      </c>
      <c r="AV357" s="13" t="s">
        <v>89</v>
      </c>
      <c r="AW357" s="13" t="s">
        <v>36</v>
      </c>
      <c r="AX357" s="13" t="s">
        <v>81</v>
      </c>
      <c r="AY357" s="243" t="s">
        <v>156</v>
      </c>
    </row>
    <row r="358" s="14" customFormat="1">
      <c r="A358" s="14"/>
      <c r="B358" s="244"/>
      <c r="C358" s="245"/>
      <c r="D358" s="235" t="s">
        <v>165</v>
      </c>
      <c r="E358" s="246" t="s">
        <v>1</v>
      </c>
      <c r="F358" s="247" t="s">
        <v>499</v>
      </c>
      <c r="G358" s="245"/>
      <c r="H358" s="248">
        <v>80.310000000000002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165</v>
      </c>
      <c r="AU358" s="254" t="s">
        <v>91</v>
      </c>
      <c r="AV358" s="14" t="s">
        <v>91</v>
      </c>
      <c r="AW358" s="14" t="s">
        <v>36</v>
      </c>
      <c r="AX358" s="14" t="s">
        <v>81</v>
      </c>
      <c r="AY358" s="254" t="s">
        <v>156</v>
      </c>
    </row>
    <row r="359" s="15" customFormat="1">
      <c r="A359" s="15"/>
      <c r="B359" s="255"/>
      <c r="C359" s="256"/>
      <c r="D359" s="235" t="s">
        <v>165</v>
      </c>
      <c r="E359" s="257" t="s">
        <v>1</v>
      </c>
      <c r="F359" s="258" t="s">
        <v>171</v>
      </c>
      <c r="G359" s="256"/>
      <c r="H359" s="259">
        <v>80.310000000000002</v>
      </c>
      <c r="I359" s="260"/>
      <c r="J359" s="256"/>
      <c r="K359" s="256"/>
      <c r="L359" s="261"/>
      <c r="M359" s="262"/>
      <c r="N359" s="263"/>
      <c r="O359" s="263"/>
      <c r="P359" s="263"/>
      <c r="Q359" s="263"/>
      <c r="R359" s="263"/>
      <c r="S359" s="263"/>
      <c r="T359" s="264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5" t="s">
        <v>165</v>
      </c>
      <c r="AU359" s="265" t="s">
        <v>91</v>
      </c>
      <c r="AV359" s="15" t="s">
        <v>163</v>
      </c>
      <c r="AW359" s="15" t="s">
        <v>36</v>
      </c>
      <c r="AX359" s="15" t="s">
        <v>89</v>
      </c>
      <c r="AY359" s="265" t="s">
        <v>156</v>
      </c>
    </row>
    <row r="360" s="2" customFormat="1" ht="33" customHeight="1">
      <c r="A360" s="39"/>
      <c r="B360" s="40"/>
      <c r="C360" s="269" t="s">
        <v>500</v>
      </c>
      <c r="D360" s="269" t="s">
        <v>371</v>
      </c>
      <c r="E360" s="270" t="s">
        <v>501</v>
      </c>
      <c r="F360" s="271" t="s">
        <v>502</v>
      </c>
      <c r="G360" s="272" t="s">
        <v>185</v>
      </c>
      <c r="H360" s="273">
        <v>92.356999999999999</v>
      </c>
      <c r="I360" s="274"/>
      <c r="J360" s="275">
        <f>ROUND(I360*H360,2)</f>
        <v>0</v>
      </c>
      <c r="K360" s="271" t="s">
        <v>162</v>
      </c>
      <c r="L360" s="276"/>
      <c r="M360" s="277" t="s">
        <v>1</v>
      </c>
      <c r="N360" s="278" t="s">
        <v>46</v>
      </c>
      <c r="O360" s="92"/>
      <c r="P360" s="229">
        <f>O360*H360</f>
        <v>0</v>
      </c>
      <c r="Q360" s="229">
        <v>0.043999999999999997</v>
      </c>
      <c r="R360" s="229">
        <f>Q360*H360</f>
        <v>4.0637080000000001</v>
      </c>
      <c r="S360" s="229">
        <v>0</v>
      </c>
      <c r="T360" s="230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1" t="s">
        <v>219</v>
      </c>
      <c r="AT360" s="231" t="s">
        <v>371</v>
      </c>
      <c r="AU360" s="231" t="s">
        <v>91</v>
      </c>
      <c r="AY360" s="18" t="s">
        <v>156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8" t="s">
        <v>89</v>
      </c>
      <c r="BK360" s="232">
        <f>ROUND(I360*H360,2)</f>
        <v>0</v>
      </c>
      <c r="BL360" s="18" t="s">
        <v>163</v>
      </c>
      <c r="BM360" s="231" t="s">
        <v>503</v>
      </c>
    </row>
    <row r="361" s="14" customFormat="1">
      <c r="A361" s="14"/>
      <c r="B361" s="244"/>
      <c r="C361" s="245"/>
      <c r="D361" s="235" t="s">
        <v>165</v>
      </c>
      <c r="E361" s="245"/>
      <c r="F361" s="247" t="s">
        <v>504</v>
      </c>
      <c r="G361" s="245"/>
      <c r="H361" s="248">
        <v>92.356999999999999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165</v>
      </c>
      <c r="AU361" s="254" t="s">
        <v>91</v>
      </c>
      <c r="AV361" s="14" t="s">
        <v>91</v>
      </c>
      <c r="AW361" s="14" t="s">
        <v>4</v>
      </c>
      <c r="AX361" s="14" t="s">
        <v>89</v>
      </c>
      <c r="AY361" s="254" t="s">
        <v>156</v>
      </c>
    </row>
    <row r="362" s="2" customFormat="1" ht="24.15" customHeight="1">
      <c r="A362" s="39"/>
      <c r="B362" s="40"/>
      <c r="C362" s="220" t="s">
        <v>505</v>
      </c>
      <c r="D362" s="220" t="s">
        <v>158</v>
      </c>
      <c r="E362" s="221" t="s">
        <v>506</v>
      </c>
      <c r="F362" s="222" t="s">
        <v>507</v>
      </c>
      <c r="G362" s="223" t="s">
        <v>185</v>
      </c>
      <c r="H362" s="224">
        <v>50.548999999999999</v>
      </c>
      <c r="I362" s="225"/>
      <c r="J362" s="226">
        <f>ROUND(I362*H362,2)</f>
        <v>0</v>
      </c>
      <c r="K362" s="222" t="s">
        <v>162</v>
      </c>
      <c r="L362" s="45"/>
      <c r="M362" s="227" t="s">
        <v>1</v>
      </c>
      <c r="N362" s="228" t="s">
        <v>46</v>
      </c>
      <c r="O362" s="92"/>
      <c r="P362" s="229">
        <f>O362*H362</f>
        <v>0</v>
      </c>
      <c r="Q362" s="229">
        <v>0.27560000000000001</v>
      </c>
      <c r="R362" s="229">
        <f>Q362*H362</f>
        <v>13.9313044</v>
      </c>
      <c r="S362" s="229">
        <v>0</v>
      </c>
      <c r="T362" s="23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1" t="s">
        <v>163</v>
      </c>
      <c r="AT362" s="231" t="s">
        <v>158</v>
      </c>
      <c r="AU362" s="231" t="s">
        <v>91</v>
      </c>
      <c r="AY362" s="18" t="s">
        <v>156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8" t="s">
        <v>89</v>
      </c>
      <c r="BK362" s="232">
        <f>ROUND(I362*H362,2)</f>
        <v>0</v>
      </c>
      <c r="BL362" s="18" t="s">
        <v>163</v>
      </c>
      <c r="BM362" s="231" t="s">
        <v>508</v>
      </c>
    </row>
    <row r="363" s="13" customFormat="1">
      <c r="A363" s="13"/>
      <c r="B363" s="233"/>
      <c r="C363" s="234"/>
      <c r="D363" s="235" t="s">
        <v>165</v>
      </c>
      <c r="E363" s="236" t="s">
        <v>1</v>
      </c>
      <c r="F363" s="237" t="s">
        <v>509</v>
      </c>
      <c r="G363" s="234"/>
      <c r="H363" s="236" t="s">
        <v>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165</v>
      </c>
      <c r="AU363" s="243" t="s">
        <v>91</v>
      </c>
      <c r="AV363" s="13" t="s">
        <v>89</v>
      </c>
      <c r="AW363" s="13" t="s">
        <v>36</v>
      </c>
      <c r="AX363" s="13" t="s">
        <v>81</v>
      </c>
      <c r="AY363" s="243" t="s">
        <v>156</v>
      </c>
    </row>
    <row r="364" s="13" customFormat="1">
      <c r="A364" s="13"/>
      <c r="B364" s="233"/>
      <c r="C364" s="234"/>
      <c r="D364" s="235" t="s">
        <v>165</v>
      </c>
      <c r="E364" s="236" t="s">
        <v>1</v>
      </c>
      <c r="F364" s="237" t="s">
        <v>510</v>
      </c>
      <c r="G364" s="234"/>
      <c r="H364" s="236" t="s">
        <v>1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165</v>
      </c>
      <c r="AU364" s="243" t="s">
        <v>91</v>
      </c>
      <c r="AV364" s="13" t="s">
        <v>89</v>
      </c>
      <c r="AW364" s="13" t="s">
        <v>36</v>
      </c>
      <c r="AX364" s="13" t="s">
        <v>81</v>
      </c>
      <c r="AY364" s="243" t="s">
        <v>156</v>
      </c>
    </row>
    <row r="365" s="14" customFormat="1">
      <c r="A365" s="14"/>
      <c r="B365" s="244"/>
      <c r="C365" s="245"/>
      <c r="D365" s="235" t="s">
        <v>165</v>
      </c>
      <c r="E365" s="246" t="s">
        <v>1</v>
      </c>
      <c r="F365" s="247" t="s">
        <v>511</v>
      </c>
      <c r="G365" s="245"/>
      <c r="H365" s="248">
        <v>50.548999999999999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165</v>
      </c>
      <c r="AU365" s="254" t="s">
        <v>91</v>
      </c>
      <c r="AV365" s="14" t="s">
        <v>91</v>
      </c>
      <c r="AW365" s="14" t="s">
        <v>36</v>
      </c>
      <c r="AX365" s="14" t="s">
        <v>81</v>
      </c>
      <c r="AY365" s="254" t="s">
        <v>156</v>
      </c>
    </row>
    <row r="366" s="15" customFormat="1">
      <c r="A366" s="15"/>
      <c r="B366" s="255"/>
      <c r="C366" s="256"/>
      <c r="D366" s="235" t="s">
        <v>165</v>
      </c>
      <c r="E366" s="257" t="s">
        <v>1</v>
      </c>
      <c r="F366" s="258" t="s">
        <v>171</v>
      </c>
      <c r="G366" s="256"/>
      <c r="H366" s="259">
        <v>50.548999999999999</v>
      </c>
      <c r="I366" s="260"/>
      <c r="J366" s="256"/>
      <c r="K366" s="256"/>
      <c r="L366" s="261"/>
      <c r="M366" s="262"/>
      <c r="N366" s="263"/>
      <c r="O366" s="263"/>
      <c r="P366" s="263"/>
      <c r="Q366" s="263"/>
      <c r="R366" s="263"/>
      <c r="S366" s="263"/>
      <c r="T366" s="264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5" t="s">
        <v>165</v>
      </c>
      <c r="AU366" s="265" t="s">
        <v>91</v>
      </c>
      <c r="AV366" s="15" t="s">
        <v>163</v>
      </c>
      <c r="AW366" s="15" t="s">
        <v>36</v>
      </c>
      <c r="AX366" s="15" t="s">
        <v>89</v>
      </c>
      <c r="AY366" s="265" t="s">
        <v>156</v>
      </c>
    </row>
    <row r="367" s="2" customFormat="1" ht="33" customHeight="1">
      <c r="A367" s="39"/>
      <c r="B367" s="40"/>
      <c r="C367" s="220" t="s">
        <v>512</v>
      </c>
      <c r="D367" s="220" t="s">
        <v>158</v>
      </c>
      <c r="E367" s="221" t="s">
        <v>513</v>
      </c>
      <c r="F367" s="222" t="s">
        <v>514</v>
      </c>
      <c r="G367" s="223" t="s">
        <v>185</v>
      </c>
      <c r="H367" s="224">
        <v>50.548999999999999</v>
      </c>
      <c r="I367" s="225"/>
      <c r="J367" s="226">
        <f>ROUND(I367*H367,2)</f>
        <v>0</v>
      </c>
      <c r="K367" s="222" t="s">
        <v>162</v>
      </c>
      <c r="L367" s="45"/>
      <c r="M367" s="227" t="s">
        <v>1</v>
      </c>
      <c r="N367" s="228" t="s">
        <v>46</v>
      </c>
      <c r="O367" s="92"/>
      <c r="P367" s="229">
        <f>O367*H367</f>
        <v>0</v>
      </c>
      <c r="Q367" s="229">
        <v>0.24384</v>
      </c>
      <c r="R367" s="229">
        <f>Q367*H367</f>
        <v>12.325868160000001</v>
      </c>
      <c r="S367" s="229">
        <v>0</v>
      </c>
      <c r="T367" s="230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1" t="s">
        <v>163</v>
      </c>
      <c r="AT367" s="231" t="s">
        <v>158</v>
      </c>
      <c r="AU367" s="231" t="s">
        <v>91</v>
      </c>
      <c r="AY367" s="18" t="s">
        <v>156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8" t="s">
        <v>89</v>
      </c>
      <c r="BK367" s="232">
        <f>ROUND(I367*H367,2)</f>
        <v>0</v>
      </c>
      <c r="BL367" s="18" t="s">
        <v>163</v>
      </c>
      <c r="BM367" s="231" t="s">
        <v>515</v>
      </c>
    </row>
    <row r="368" s="13" customFormat="1">
      <c r="A368" s="13"/>
      <c r="B368" s="233"/>
      <c r="C368" s="234"/>
      <c r="D368" s="235" t="s">
        <v>165</v>
      </c>
      <c r="E368" s="236" t="s">
        <v>1</v>
      </c>
      <c r="F368" s="237" t="s">
        <v>516</v>
      </c>
      <c r="G368" s="234"/>
      <c r="H368" s="236" t="s">
        <v>1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165</v>
      </c>
      <c r="AU368" s="243" t="s">
        <v>91</v>
      </c>
      <c r="AV368" s="13" t="s">
        <v>89</v>
      </c>
      <c r="AW368" s="13" t="s">
        <v>36</v>
      </c>
      <c r="AX368" s="13" t="s">
        <v>81</v>
      </c>
      <c r="AY368" s="243" t="s">
        <v>156</v>
      </c>
    </row>
    <row r="369" s="13" customFormat="1">
      <c r="A369" s="13"/>
      <c r="B369" s="233"/>
      <c r="C369" s="234"/>
      <c r="D369" s="235" t="s">
        <v>165</v>
      </c>
      <c r="E369" s="236" t="s">
        <v>1</v>
      </c>
      <c r="F369" s="237" t="s">
        <v>510</v>
      </c>
      <c r="G369" s="234"/>
      <c r="H369" s="236" t="s">
        <v>1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165</v>
      </c>
      <c r="AU369" s="243" t="s">
        <v>91</v>
      </c>
      <c r="AV369" s="13" t="s">
        <v>89</v>
      </c>
      <c r="AW369" s="13" t="s">
        <v>36</v>
      </c>
      <c r="AX369" s="13" t="s">
        <v>81</v>
      </c>
      <c r="AY369" s="243" t="s">
        <v>156</v>
      </c>
    </row>
    <row r="370" s="14" customFormat="1">
      <c r="A370" s="14"/>
      <c r="B370" s="244"/>
      <c r="C370" s="245"/>
      <c r="D370" s="235" t="s">
        <v>165</v>
      </c>
      <c r="E370" s="246" t="s">
        <v>1</v>
      </c>
      <c r="F370" s="247" t="s">
        <v>517</v>
      </c>
      <c r="G370" s="245"/>
      <c r="H370" s="248">
        <v>50.548999999999999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165</v>
      </c>
      <c r="AU370" s="254" t="s">
        <v>91</v>
      </c>
      <c r="AV370" s="14" t="s">
        <v>91</v>
      </c>
      <c r="AW370" s="14" t="s">
        <v>36</v>
      </c>
      <c r="AX370" s="14" t="s">
        <v>81</v>
      </c>
      <c r="AY370" s="254" t="s">
        <v>156</v>
      </c>
    </row>
    <row r="371" s="15" customFormat="1">
      <c r="A371" s="15"/>
      <c r="B371" s="255"/>
      <c r="C371" s="256"/>
      <c r="D371" s="235" t="s">
        <v>165</v>
      </c>
      <c r="E371" s="257" t="s">
        <v>303</v>
      </c>
      <c r="F371" s="258" t="s">
        <v>171</v>
      </c>
      <c r="G371" s="256"/>
      <c r="H371" s="259">
        <v>50.548999999999999</v>
      </c>
      <c r="I371" s="260"/>
      <c r="J371" s="256"/>
      <c r="K371" s="256"/>
      <c r="L371" s="261"/>
      <c r="M371" s="262"/>
      <c r="N371" s="263"/>
      <c r="O371" s="263"/>
      <c r="P371" s="263"/>
      <c r="Q371" s="263"/>
      <c r="R371" s="263"/>
      <c r="S371" s="263"/>
      <c r="T371" s="264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5" t="s">
        <v>165</v>
      </c>
      <c r="AU371" s="265" t="s">
        <v>91</v>
      </c>
      <c r="AV371" s="15" t="s">
        <v>163</v>
      </c>
      <c r="AW371" s="15" t="s">
        <v>36</v>
      </c>
      <c r="AX371" s="15" t="s">
        <v>89</v>
      </c>
      <c r="AY371" s="265" t="s">
        <v>156</v>
      </c>
    </row>
    <row r="372" s="2" customFormat="1" ht="24.15" customHeight="1">
      <c r="A372" s="39"/>
      <c r="B372" s="40"/>
      <c r="C372" s="220" t="s">
        <v>518</v>
      </c>
      <c r="D372" s="220" t="s">
        <v>158</v>
      </c>
      <c r="E372" s="221" t="s">
        <v>519</v>
      </c>
      <c r="F372" s="222" t="s">
        <v>520</v>
      </c>
      <c r="G372" s="223" t="s">
        <v>185</v>
      </c>
      <c r="H372" s="224">
        <v>13.079000000000001</v>
      </c>
      <c r="I372" s="225"/>
      <c r="J372" s="226">
        <f>ROUND(I372*H372,2)</f>
        <v>0</v>
      </c>
      <c r="K372" s="222" t="s">
        <v>162</v>
      </c>
      <c r="L372" s="45"/>
      <c r="M372" s="227" t="s">
        <v>1</v>
      </c>
      <c r="N372" s="228" t="s">
        <v>46</v>
      </c>
      <c r="O372" s="92"/>
      <c r="P372" s="229">
        <f>O372*H372</f>
        <v>0</v>
      </c>
      <c r="Q372" s="229">
        <v>0.0027000000000000001</v>
      </c>
      <c r="R372" s="229">
        <f>Q372*H372</f>
        <v>0.035313300000000006</v>
      </c>
      <c r="S372" s="229">
        <v>0</v>
      </c>
      <c r="T372" s="230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1" t="s">
        <v>163</v>
      </c>
      <c r="AT372" s="231" t="s">
        <v>158</v>
      </c>
      <c r="AU372" s="231" t="s">
        <v>91</v>
      </c>
      <c r="AY372" s="18" t="s">
        <v>156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8" t="s">
        <v>89</v>
      </c>
      <c r="BK372" s="232">
        <f>ROUND(I372*H372,2)</f>
        <v>0</v>
      </c>
      <c r="BL372" s="18" t="s">
        <v>163</v>
      </c>
      <c r="BM372" s="231" t="s">
        <v>521</v>
      </c>
    </row>
    <row r="373" s="13" customFormat="1">
      <c r="A373" s="13"/>
      <c r="B373" s="233"/>
      <c r="C373" s="234"/>
      <c r="D373" s="235" t="s">
        <v>165</v>
      </c>
      <c r="E373" s="236" t="s">
        <v>1</v>
      </c>
      <c r="F373" s="237" t="s">
        <v>240</v>
      </c>
      <c r="G373" s="234"/>
      <c r="H373" s="236" t="s">
        <v>1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165</v>
      </c>
      <c r="AU373" s="243" t="s">
        <v>91</v>
      </c>
      <c r="AV373" s="13" t="s">
        <v>89</v>
      </c>
      <c r="AW373" s="13" t="s">
        <v>36</v>
      </c>
      <c r="AX373" s="13" t="s">
        <v>81</v>
      </c>
      <c r="AY373" s="243" t="s">
        <v>156</v>
      </c>
    </row>
    <row r="374" s="13" customFormat="1">
      <c r="A374" s="13"/>
      <c r="B374" s="233"/>
      <c r="C374" s="234"/>
      <c r="D374" s="235" t="s">
        <v>165</v>
      </c>
      <c r="E374" s="236" t="s">
        <v>1</v>
      </c>
      <c r="F374" s="237" t="s">
        <v>241</v>
      </c>
      <c r="G374" s="234"/>
      <c r="H374" s="236" t="s">
        <v>1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165</v>
      </c>
      <c r="AU374" s="243" t="s">
        <v>91</v>
      </c>
      <c r="AV374" s="13" t="s">
        <v>89</v>
      </c>
      <c r="AW374" s="13" t="s">
        <v>36</v>
      </c>
      <c r="AX374" s="13" t="s">
        <v>81</v>
      </c>
      <c r="AY374" s="243" t="s">
        <v>156</v>
      </c>
    </row>
    <row r="375" s="14" customFormat="1">
      <c r="A375" s="14"/>
      <c r="B375" s="244"/>
      <c r="C375" s="245"/>
      <c r="D375" s="235" t="s">
        <v>165</v>
      </c>
      <c r="E375" s="246" t="s">
        <v>1</v>
      </c>
      <c r="F375" s="247" t="s">
        <v>242</v>
      </c>
      <c r="G375" s="245"/>
      <c r="H375" s="248">
        <v>2.3980000000000001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165</v>
      </c>
      <c r="AU375" s="254" t="s">
        <v>91</v>
      </c>
      <c r="AV375" s="14" t="s">
        <v>91</v>
      </c>
      <c r="AW375" s="14" t="s">
        <v>36</v>
      </c>
      <c r="AX375" s="14" t="s">
        <v>81</v>
      </c>
      <c r="AY375" s="254" t="s">
        <v>156</v>
      </c>
    </row>
    <row r="376" s="14" customFormat="1">
      <c r="A376" s="14"/>
      <c r="B376" s="244"/>
      <c r="C376" s="245"/>
      <c r="D376" s="235" t="s">
        <v>165</v>
      </c>
      <c r="E376" s="246" t="s">
        <v>1</v>
      </c>
      <c r="F376" s="247" t="s">
        <v>242</v>
      </c>
      <c r="G376" s="245"/>
      <c r="H376" s="248">
        <v>2.3980000000000001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165</v>
      </c>
      <c r="AU376" s="254" t="s">
        <v>91</v>
      </c>
      <c r="AV376" s="14" t="s">
        <v>91</v>
      </c>
      <c r="AW376" s="14" t="s">
        <v>36</v>
      </c>
      <c r="AX376" s="14" t="s">
        <v>81</v>
      </c>
      <c r="AY376" s="254" t="s">
        <v>156</v>
      </c>
    </row>
    <row r="377" s="14" customFormat="1">
      <c r="A377" s="14"/>
      <c r="B377" s="244"/>
      <c r="C377" s="245"/>
      <c r="D377" s="235" t="s">
        <v>165</v>
      </c>
      <c r="E377" s="246" t="s">
        <v>1</v>
      </c>
      <c r="F377" s="247" t="s">
        <v>243</v>
      </c>
      <c r="G377" s="245"/>
      <c r="H377" s="248">
        <v>3.7949999999999999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165</v>
      </c>
      <c r="AU377" s="254" t="s">
        <v>91</v>
      </c>
      <c r="AV377" s="14" t="s">
        <v>91</v>
      </c>
      <c r="AW377" s="14" t="s">
        <v>36</v>
      </c>
      <c r="AX377" s="14" t="s">
        <v>81</v>
      </c>
      <c r="AY377" s="254" t="s">
        <v>156</v>
      </c>
    </row>
    <row r="378" s="13" customFormat="1">
      <c r="A378" s="13"/>
      <c r="B378" s="233"/>
      <c r="C378" s="234"/>
      <c r="D378" s="235" t="s">
        <v>165</v>
      </c>
      <c r="E378" s="236" t="s">
        <v>1</v>
      </c>
      <c r="F378" s="237" t="s">
        <v>244</v>
      </c>
      <c r="G378" s="234"/>
      <c r="H378" s="236" t="s">
        <v>1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165</v>
      </c>
      <c r="AU378" s="243" t="s">
        <v>91</v>
      </c>
      <c r="AV378" s="13" t="s">
        <v>89</v>
      </c>
      <c r="AW378" s="13" t="s">
        <v>36</v>
      </c>
      <c r="AX378" s="13" t="s">
        <v>81</v>
      </c>
      <c r="AY378" s="243" t="s">
        <v>156</v>
      </c>
    </row>
    <row r="379" s="14" customFormat="1">
      <c r="A379" s="14"/>
      <c r="B379" s="244"/>
      <c r="C379" s="245"/>
      <c r="D379" s="235" t="s">
        <v>165</v>
      </c>
      <c r="E379" s="246" t="s">
        <v>1</v>
      </c>
      <c r="F379" s="247" t="s">
        <v>245</v>
      </c>
      <c r="G379" s="245"/>
      <c r="H379" s="248">
        <v>1.496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165</v>
      </c>
      <c r="AU379" s="254" t="s">
        <v>91</v>
      </c>
      <c r="AV379" s="14" t="s">
        <v>91</v>
      </c>
      <c r="AW379" s="14" t="s">
        <v>36</v>
      </c>
      <c r="AX379" s="14" t="s">
        <v>81</v>
      </c>
      <c r="AY379" s="254" t="s">
        <v>156</v>
      </c>
    </row>
    <row r="380" s="14" customFormat="1">
      <c r="A380" s="14"/>
      <c r="B380" s="244"/>
      <c r="C380" s="245"/>
      <c r="D380" s="235" t="s">
        <v>165</v>
      </c>
      <c r="E380" s="246" t="s">
        <v>1</v>
      </c>
      <c r="F380" s="247" t="s">
        <v>245</v>
      </c>
      <c r="G380" s="245"/>
      <c r="H380" s="248">
        <v>1.496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165</v>
      </c>
      <c r="AU380" s="254" t="s">
        <v>91</v>
      </c>
      <c r="AV380" s="14" t="s">
        <v>91</v>
      </c>
      <c r="AW380" s="14" t="s">
        <v>36</v>
      </c>
      <c r="AX380" s="14" t="s">
        <v>81</v>
      </c>
      <c r="AY380" s="254" t="s">
        <v>156</v>
      </c>
    </row>
    <row r="381" s="14" customFormat="1">
      <c r="A381" s="14"/>
      <c r="B381" s="244"/>
      <c r="C381" s="245"/>
      <c r="D381" s="235" t="s">
        <v>165</v>
      </c>
      <c r="E381" s="246" t="s">
        <v>1</v>
      </c>
      <c r="F381" s="247" t="s">
        <v>245</v>
      </c>
      <c r="G381" s="245"/>
      <c r="H381" s="248">
        <v>1.496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165</v>
      </c>
      <c r="AU381" s="254" t="s">
        <v>91</v>
      </c>
      <c r="AV381" s="14" t="s">
        <v>91</v>
      </c>
      <c r="AW381" s="14" t="s">
        <v>36</v>
      </c>
      <c r="AX381" s="14" t="s">
        <v>81</v>
      </c>
      <c r="AY381" s="254" t="s">
        <v>156</v>
      </c>
    </row>
    <row r="382" s="15" customFormat="1">
      <c r="A382" s="15"/>
      <c r="B382" s="255"/>
      <c r="C382" s="256"/>
      <c r="D382" s="235" t="s">
        <v>165</v>
      </c>
      <c r="E382" s="257" t="s">
        <v>1</v>
      </c>
      <c r="F382" s="258" t="s">
        <v>171</v>
      </c>
      <c r="G382" s="256"/>
      <c r="H382" s="259">
        <v>13.079000000000001</v>
      </c>
      <c r="I382" s="260"/>
      <c r="J382" s="256"/>
      <c r="K382" s="256"/>
      <c r="L382" s="261"/>
      <c r="M382" s="262"/>
      <c r="N382" s="263"/>
      <c r="O382" s="263"/>
      <c r="P382" s="263"/>
      <c r="Q382" s="263"/>
      <c r="R382" s="263"/>
      <c r="S382" s="263"/>
      <c r="T382" s="264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5" t="s">
        <v>165</v>
      </c>
      <c r="AU382" s="265" t="s">
        <v>91</v>
      </c>
      <c r="AV382" s="15" t="s">
        <v>163</v>
      </c>
      <c r="AW382" s="15" t="s">
        <v>36</v>
      </c>
      <c r="AX382" s="15" t="s">
        <v>89</v>
      </c>
      <c r="AY382" s="265" t="s">
        <v>156</v>
      </c>
    </row>
    <row r="383" s="12" customFormat="1" ht="22.8" customHeight="1">
      <c r="A383" s="12"/>
      <c r="B383" s="204"/>
      <c r="C383" s="205"/>
      <c r="D383" s="206" t="s">
        <v>80</v>
      </c>
      <c r="E383" s="218" t="s">
        <v>172</v>
      </c>
      <c r="F383" s="218" t="s">
        <v>173</v>
      </c>
      <c r="G383" s="205"/>
      <c r="H383" s="205"/>
      <c r="I383" s="208"/>
      <c r="J383" s="219">
        <f>BK383</f>
        <v>0</v>
      </c>
      <c r="K383" s="205"/>
      <c r="L383" s="210"/>
      <c r="M383" s="211"/>
      <c r="N383" s="212"/>
      <c r="O383" s="212"/>
      <c r="P383" s="213">
        <f>SUM(P384:P387)</f>
        <v>0</v>
      </c>
      <c r="Q383" s="212"/>
      <c r="R383" s="213">
        <f>SUM(R384:R387)</f>
        <v>0</v>
      </c>
      <c r="S383" s="212"/>
      <c r="T383" s="214">
        <f>SUM(T384:T387)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5" t="s">
        <v>89</v>
      </c>
      <c r="AT383" s="216" t="s">
        <v>80</v>
      </c>
      <c r="AU383" s="216" t="s">
        <v>89</v>
      </c>
      <c r="AY383" s="215" t="s">
        <v>156</v>
      </c>
      <c r="BK383" s="217">
        <f>SUM(BK384:BK387)</f>
        <v>0</v>
      </c>
    </row>
    <row r="384" s="2" customFormat="1" ht="44.25" customHeight="1">
      <c r="A384" s="39"/>
      <c r="B384" s="40"/>
      <c r="C384" s="220" t="s">
        <v>522</v>
      </c>
      <c r="D384" s="220" t="s">
        <v>158</v>
      </c>
      <c r="E384" s="221" t="s">
        <v>523</v>
      </c>
      <c r="F384" s="222" t="s">
        <v>524</v>
      </c>
      <c r="G384" s="223" t="s">
        <v>185</v>
      </c>
      <c r="H384" s="224">
        <v>1440</v>
      </c>
      <c r="I384" s="225"/>
      <c r="J384" s="226">
        <f>ROUND(I384*H384,2)</f>
        <v>0</v>
      </c>
      <c r="K384" s="222" t="s">
        <v>162</v>
      </c>
      <c r="L384" s="45"/>
      <c r="M384" s="227" t="s">
        <v>1</v>
      </c>
      <c r="N384" s="228" t="s">
        <v>46</v>
      </c>
      <c r="O384" s="92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1" t="s">
        <v>163</v>
      </c>
      <c r="AT384" s="231" t="s">
        <v>158</v>
      </c>
      <c r="AU384" s="231" t="s">
        <v>91</v>
      </c>
      <c r="AY384" s="18" t="s">
        <v>156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8" t="s">
        <v>89</v>
      </c>
      <c r="BK384" s="232">
        <f>ROUND(I384*H384,2)</f>
        <v>0</v>
      </c>
      <c r="BL384" s="18" t="s">
        <v>163</v>
      </c>
      <c r="BM384" s="231" t="s">
        <v>525</v>
      </c>
    </row>
    <row r="385" s="2" customFormat="1" ht="49.05" customHeight="1">
      <c r="A385" s="39"/>
      <c r="B385" s="40"/>
      <c r="C385" s="220" t="s">
        <v>526</v>
      </c>
      <c r="D385" s="220" t="s">
        <v>158</v>
      </c>
      <c r="E385" s="221" t="s">
        <v>527</v>
      </c>
      <c r="F385" s="222" t="s">
        <v>528</v>
      </c>
      <c r="G385" s="223" t="s">
        <v>185</v>
      </c>
      <c r="H385" s="224">
        <v>172800</v>
      </c>
      <c r="I385" s="225"/>
      <c r="J385" s="226">
        <f>ROUND(I385*H385,2)</f>
        <v>0</v>
      </c>
      <c r="K385" s="222" t="s">
        <v>162</v>
      </c>
      <c r="L385" s="45"/>
      <c r="M385" s="227" t="s">
        <v>1</v>
      </c>
      <c r="N385" s="228" t="s">
        <v>46</v>
      </c>
      <c r="O385" s="92"/>
      <c r="P385" s="229">
        <f>O385*H385</f>
        <v>0</v>
      </c>
      <c r="Q385" s="229">
        <v>0</v>
      </c>
      <c r="R385" s="229">
        <f>Q385*H385</f>
        <v>0</v>
      </c>
      <c r="S385" s="229">
        <v>0</v>
      </c>
      <c r="T385" s="230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1" t="s">
        <v>163</v>
      </c>
      <c r="AT385" s="231" t="s">
        <v>158</v>
      </c>
      <c r="AU385" s="231" t="s">
        <v>91</v>
      </c>
      <c r="AY385" s="18" t="s">
        <v>156</v>
      </c>
      <c r="BE385" s="232">
        <f>IF(N385="základní",J385,0)</f>
        <v>0</v>
      </c>
      <c r="BF385" s="232">
        <f>IF(N385="snížená",J385,0)</f>
        <v>0</v>
      </c>
      <c r="BG385" s="232">
        <f>IF(N385="zákl. přenesená",J385,0)</f>
        <v>0</v>
      </c>
      <c r="BH385" s="232">
        <f>IF(N385="sníž. přenesená",J385,0)</f>
        <v>0</v>
      </c>
      <c r="BI385" s="232">
        <f>IF(N385="nulová",J385,0)</f>
        <v>0</v>
      </c>
      <c r="BJ385" s="18" t="s">
        <v>89</v>
      </c>
      <c r="BK385" s="232">
        <f>ROUND(I385*H385,2)</f>
        <v>0</v>
      </c>
      <c r="BL385" s="18" t="s">
        <v>163</v>
      </c>
      <c r="BM385" s="231" t="s">
        <v>529</v>
      </c>
    </row>
    <row r="386" s="14" customFormat="1">
      <c r="A386" s="14"/>
      <c r="B386" s="244"/>
      <c r="C386" s="245"/>
      <c r="D386" s="235" t="s">
        <v>165</v>
      </c>
      <c r="E386" s="245"/>
      <c r="F386" s="247" t="s">
        <v>530</v>
      </c>
      <c r="G386" s="245"/>
      <c r="H386" s="248">
        <v>172800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165</v>
      </c>
      <c r="AU386" s="254" t="s">
        <v>91</v>
      </c>
      <c r="AV386" s="14" t="s">
        <v>91</v>
      </c>
      <c r="AW386" s="14" t="s">
        <v>4</v>
      </c>
      <c r="AX386" s="14" t="s">
        <v>89</v>
      </c>
      <c r="AY386" s="254" t="s">
        <v>156</v>
      </c>
    </row>
    <row r="387" s="2" customFormat="1" ht="44.25" customHeight="1">
      <c r="A387" s="39"/>
      <c r="B387" s="40"/>
      <c r="C387" s="220" t="s">
        <v>531</v>
      </c>
      <c r="D387" s="220" t="s">
        <v>158</v>
      </c>
      <c r="E387" s="221" t="s">
        <v>532</v>
      </c>
      <c r="F387" s="222" t="s">
        <v>533</v>
      </c>
      <c r="G387" s="223" t="s">
        <v>185</v>
      </c>
      <c r="H387" s="224">
        <v>1440</v>
      </c>
      <c r="I387" s="225"/>
      <c r="J387" s="226">
        <f>ROUND(I387*H387,2)</f>
        <v>0</v>
      </c>
      <c r="K387" s="222" t="s">
        <v>162</v>
      </c>
      <c r="L387" s="45"/>
      <c r="M387" s="227" t="s">
        <v>1</v>
      </c>
      <c r="N387" s="228" t="s">
        <v>46</v>
      </c>
      <c r="O387" s="92"/>
      <c r="P387" s="229">
        <f>O387*H387</f>
        <v>0</v>
      </c>
      <c r="Q387" s="229">
        <v>0</v>
      </c>
      <c r="R387" s="229">
        <f>Q387*H387</f>
        <v>0</v>
      </c>
      <c r="S387" s="229">
        <v>0</v>
      </c>
      <c r="T387" s="23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1" t="s">
        <v>163</v>
      </c>
      <c r="AT387" s="231" t="s">
        <v>158</v>
      </c>
      <c r="AU387" s="231" t="s">
        <v>91</v>
      </c>
      <c r="AY387" s="18" t="s">
        <v>156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8" t="s">
        <v>89</v>
      </c>
      <c r="BK387" s="232">
        <f>ROUND(I387*H387,2)</f>
        <v>0</v>
      </c>
      <c r="BL387" s="18" t="s">
        <v>163</v>
      </c>
      <c r="BM387" s="231" t="s">
        <v>534</v>
      </c>
    </row>
    <row r="388" s="12" customFormat="1" ht="22.8" customHeight="1">
      <c r="A388" s="12"/>
      <c r="B388" s="204"/>
      <c r="C388" s="205"/>
      <c r="D388" s="206" t="s">
        <v>80</v>
      </c>
      <c r="E388" s="218" t="s">
        <v>535</v>
      </c>
      <c r="F388" s="218" t="s">
        <v>536</v>
      </c>
      <c r="G388" s="205"/>
      <c r="H388" s="205"/>
      <c r="I388" s="208"/>
      <c r="J388" s="219">
        <f>BK388</f>
        <v>0</v>
      </c>
      <c r="K388" s="205"/>
      <c r="L388" s="210"/>
      <c r="M388" s="211"/>
      <c r="N388" s="212"/>
      <c r="O388" s="212"/>
      <c r="P388" s="213">
        <f>P389</f>
        <v>0</v>
      </c>
      <c r="Q388" s="212"/>
      <c r="R388" s="213">
        <f>R389</f>
        <v>0</v>
      </c>
      <c r="S388" s="212"/>
      <c r="T388" s="214">
        <f>T389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15" t="s">
        <v>89</v>
      </c>
      <c r="AT388" s="216" t="s">
        <v>80</v>
      </c>
      <c r="AU388" s="216" t="s">
        <v>89</v>
      </c>
      <c r="AY388" s="215" t="s">
        <v>156</v>
      </c>
      <c r="BK388" s="217">
        <f>BK389</f>
        <v>0</v>
      </c>
    </row>
    <row r="389" s="2" customFormat="1" ht="66.75" customHeight="1">
      <c r="A389" s="39"/>
      <c r="B389" s="40"/>
      <c r="C389" s="220" t="s">
        <v>537</v>
      </c>
      <c r="D389" s="220" t="s">
        <v>158</v>
      </c>
      <c r="E389" s="221" t="s">
        <v>538</v>
      </c>
      <c r="F389" s="222" t="s">
        <v>539</v>
      </c>
      <c r="G389" s="223" t="s">
        <v>251</v>
      </c>
      <c r="H389" s="224">
        <v>66.082999999999998</v>
      </c>
      <c r="I389" s="225"/>
      <c r="J389" s="226">
        <f>ROUND(I389*H389,2)</f>
        <v>0</v>
      </c>
      <c r="K389" s="222" t="s">
        <v>162</v>
      </c>
      <c r="L389" s="45"/>
      <c r="M389" s="227" t="s">
        <v>1</v>
      </c>
      <c r="N389" s="228" t="s">
        <v>46</v>
      </c>
      <c r="O389" s="92"/>
      <c r="P389" s="229">
        <f>O389*H389</f>
        <v>0</v>
      </c>
      <c r="Q389" s="229">
        <v>0</v>
      </c>
      <c r="R389" s="229">
        <f>Q389*H389</f>
        <v>0</v>
      </c>
      <c r="S389" s="229">
        <v>0</v>
      </c>
      <c r="T389" s="230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1" t="s">
        <v>163</v>
      </c>
      <c r="AT389" s="231" t="s">
        <v>158</v>
      </c>
      <c r="AU389" s="231" t="s">
        <v>91</v>
      </c>
      <c r="AY389" s="18" t="s">
        <v>156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8" t="s">
        <v>89</v>
      </c>
      <c r="BK389" s="232">
        <f>ROUND(I389*H389,2)</f>
        <v>0</v>
      </c>
      <c r="BL389" s="18" t="s">
        <v>163</v>
      </c>
      <c r="BM389" s="231" t="s">
        <v>540</v>
      </c>
    </row>
    <row r="390" s="12" customFormat="1" ht="25.92" customHeight="1">
      <c r="A390" s="12"/>
      <c r="B390" s="204"/>
      <c r="C390" s="205"/>
      <c r="D390" s="206" t="s">
        <v>80</v>
      </c>
      <c r="E390" s="207" t="s">
        <v>269</v>
      </c>
      <c r="F390" s="207" t="s">
        <v>270</v>
      </c>
      <c r="G390" s="205"/>
      <c r="H390" s="205"/>
      <c r="I390" s="208"/>
      <c r="J390" s="209">
        <f>BK390</f>
        <v>0</v>
      </c>
      <c r="K390" s="205"/>
      <c r="L390" s="210"/>
      <c r="M390" s="211"/>
      <c r="N390" s="212"/>
      <c r="O390" s="212"/>
      <c r="P390" s="213">
        <f>P391+P481+P527+P558</f>
        <v>0</v>
      </c>
      <c r="Q390" s="212"/>
      <c r="R390" s="213">
        <f>R391+R481+R527+R558</f>
        <v>16.099334639999999</v>
      </c>
      <c r="S390" s="212"/>
      <c r="T390" s="214">
        <f>T391+T481+T527+T558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5" t="s">
        <v>91</v>
      </c>
      <c r="AT390" s="216" t="s">
        <v>80</v>
      </c>
      <c r="AU390" s="216" t="s">
        <v>81</v>
      </c>
      <c r="AY390" s="215" t="s">
        <v>156</v>
      </c>
      <c r="BK390" s="217">
        <f>BK391+BK481+BK527+BK558</f>
        <v>0</v>
      </c>
    </row>
    <row r="391" s="12" customFormat="1" ht="22.8" customHeight="1">
      <c r="A391" s="12"/>
      <c r="B391" s="204"/>
      <c r="C391" s="205"/>
      <c r="D391" s="206" t="s">
        <v>80</v>
      </c>
      <c r="E391" s="218" t="s">
        <v>271</v>
      </c>
      <c r="F391" s="218" t="s">
        <v>272</v>
      </c>
      <c r="G391" s="205"/>
      <c r="H391" s="205"/>
      <c r="I391" s="208"/>
      <c r="J391" s="219">
        <f>BK391</f>
        <v>0</v>
      </c>
      <c r="K391" s="205"/>
      <c r="L391" s="210"/>
      <c r="M391" s="211"/>
      <c r="N391" s="212"/>
      <c r="O391" s="212"/>
      <c r="P391" s="213">
        <f>SUM(P392:P480)</f>
        <v>0</v>
      </c>
      <c r="Q391" s="212"/>
      <c r="R391" s="213">
        <f>SUM(R392:R480)</f>
        <v>4.08148862</v>
      </c>
      <c r="S391" s="212"/>
      <c r="T391" s="214">
        <f>SUM(T392:T480)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5" t="s">
        <v>91</v>
      </c>
      <c r="AT391" s="216" t="s">
        <v>80</v>
      </c>
      <c r="AU391" s="216" t="s">
        <v>89</v>
      </c>
      <c r="AY391" s="215" t="s">
        <v>156</v>
      </c>
      <c r="BK391" s="217">
        <f>SUM(BK392:BK480)</f>
        <v>0</v>
      </c>
    </row>
    <row r="392" s="2" customFormat="1" ht="37.8" customHeight="1">
      <c r="A392" s="39"/>
      <c r="B392" s="40"/>
      <c r="C392" s="220" t="s">
        <v>541</v>
      </c>
      <c r="D392" s="220" t="s">
        <v>158</v>
      </c>
      <c r="E392" s="221" t="s">
        <v>542</v>
      </c>
      <c r="F392" s="222" t="s">
        <v>543</v>
      </c>
      <c r="G392" s="223" t="s">
        <v>185</v>
      </c>
      <c r="H392" s="224">
        <v>80.310000000000002</v>
      </c>
      <c r="I392" s="225"/>
      <c r="J392" s="226">
        <f>ROUND(I392*H392,2)</f>
        <v>0</v>
      </c>
      <c r="K392" s="222" t="s">
        <v>162</v>
      </c>
      <c r="L392" s="45"/>
      <c r="M392" s="227" t="s">
        <v>1</v>
      </c>
      <c r="N392" s="228" t="s">
        <v>46</v>
      </c>
      <c r="O392" s="92"/>
      <c r="P392" s="229">
        <f>O392*H392</f>
        <v>0</v>
      </c>
      <c r="Q392" s="229">
        <v>0</v>
      </c>
      <c r="R392" s="229">
        <f>Q392*H392</f>
        <v>0</v>
      </c>
      <c r="S392" s="229">
        <v>0</v>
      </c>
      <c r="T392" s="230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1" t="s">
        <v>276</v>
      </c>
      <c r="AT392" s="231" t="s">
        <v>158</v>
      </c>
      <c r="AU392" s="231" t="s">
        <v>91</v>
      </c>
      <c r="AY392" s="18" t="s">
        <v>156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8" t="s">
        <v>89</v>
      </c>
      <c r="BK392" s="232">
        <f>ROUND(I392*H392,2)</f>
        <v>0</v>
      </c>
      <c r="BL392" s="18" t="s">
        <v>276</v>
      </c>
      <c r="BM392" s="231" t="s">
        <v>544</v>
      </c>
    </row>
    <row r="393" s="13" customFormat="1">
      <c r="A393" s="13"/>
      <c r="B393" s="233"/>
      <c r="C393" s="234"/>
      <c r="D393" s="235" t="s">
        <v>165</v>
      </c>
      <c r="E393" s="236" t="s">
        <v>1</v>
      </c>
      <c r="F393" s="237" t="s">
        <v>545</v>
      </c>
      <c r="G393" s="234"/>
      <c r="H393" s="236" t="s">
        <v>1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165</v>
      </c>
      <c r="AU393" s="243" t="s">
        <v>91</v>
      </c>
      <c r="AV393" s="13" t="s">
        <v>89</v>
      </c>
      <c r="AW393" s="13" t="s">
        <v>36</v>
      </c>
      <c r="AX393" s="13" t="s">
        <v>81</v>
      </c>
      <c r="AY393" s="243" t="s">
        <v>156</v>
      </c>
    </row>
    <row r="394" s="13" customFormat="1">
      <c r="A394" s="13"/>
      <c r="B394" s="233"/>
      <c r="C394" s="234"/>
      <c r="D394" s="235" t="s">
        <v>165</v>
      </c>
      <c r="E394" s="236" t="s">
        <v>1</v>
      </c>
      <c r="F394" s="237" t="s">
        <v>498</v>
      </c>
      <c r="G394" s="234"/>
      <c r="H394" s="236" t="s">
        <v>1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165</v>
      </c>
      <c r="AU394" s="243" t="s">
        <v>91</v>
      </c>
      <c r="AV394" s="13" t="s">
        <v>89</v>
      </c>
      <c r="AW394" s="13" t="s">
        <v>36</v>
      </c>
      <c r="AX394" s="13" t="s">
        <v>81</v>
      </c>
      <c r="AY394" s="243" t="s">
        <v>156</v>
      </c>
    </row>
    <row r="395" s="14" customFormat="1">
      <c r="A395" s="14"/>
      <c r="B395" s="244"/>
      <c r="C395" s="245"/>
      <c r="D395" s="235" t="s">
        <v>165</v>
      </c>
      <c r="E395" s="246" t="s">
        <v>1</v>
      </c>
      <c r="F395" s="247" t="s">
        <v>499</v>
      </c>
      <c r="G395" s="245"/>
      <c r="H395" s="248">
        <v>80.310000000000002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165</v>
      </c>
      <c r="AU395" s="254" t="s">
        <v>91</v>
      </c>
      <c r="AV395" s="14" t="s">
        <v>91</v>
      </c>
      <c r="AW395" s="14" t="s">
        <v>36</v>
      </c>
      <c r="AX395" s="14" t="s">
        <v>81</v>
      </c>
      <c r="AY395" s="254" t="s">
        <v>156</v>
      </c>
    </row>
    <row r="396" s="15" customFormat="1">
      <c r="A396" s="15"/>
      <c r="B396" s="255"/>
      <c r="C396" s="256"/>
      <c r="D396" s="235" t="s">
        <v>165</v>
      </c>
      <c r="E396" s="257" t="s">
        <v>1</v>
      </c>
      <c r="F396" s="258" t="s">
        <v>171</v>
      </c>
      <c r="G396" s="256"/>
      <c r="H396" s="259">
        <v>80.310000000000002</v>
      </c>
      <c r="I396" s="260"/>
      <c r="J396" s="256"/>
      <c r="K396" s="256"/>
      <c r="L396" s="261"/>
      <c r="M396" s="262"/>
      <c r="N396" s="263"/>
      <c r="O396" s="263"/>
      <c r="P396" s="263"/>
      <c r="Q396" s="263"/>
      <c r="R396" s="263"/>
      <c r="S396" s="263"/>
      <c r="T396" s="264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5" t="s">
        <v>165</v>
      </c>
      <c r="AU396" s="265" t="s">
        <v>91</v>
      </c>
      <c r="AV396" s="15" t="s">
        <v>163</v>
      </c>
      <c r="AW396" s="15" t="s">
        <v>36</v>
      </c>
      <c r="AX396" s="15" t="s">
        <v>89</v>
      </c>
      <c r="AY396" s="265" t="s">
        <v>156</v>
      </c>
    </row>
    <row r="397" s="2" customFormat="1" ht="44.25" customHeight="1">
      <c r="A397" s="39"/>
      <c r="B397" s="40"/>
      <c r="C397" s="220" t="s">
        <v>546</v>
      </c>
      <c r="D397" s="220" t="s">
        <v>158</v>
      </c>
      <c r="E397" s="221" t="s">
        <v>547</v>
      </c>
      <c r="F397" s="222" t="s">
        <v>548</v>
      </c>
      <c r="G397" s="223" t="s">
        <v>185</v>
      </c>
      <c r="H397" s="224">
        <v>5.6479999999999997</v>
      </c>
      <c r="I397" s="225"/>
      <c r="J397" s="226">
        <f>ROUND(I397*H397,2)</f>
        <v>0</v>
      </c>
      <c r="K397" s="222" t="s">
        <v>162</v>
      </c>
      <c r="L397" s="45"/>
      <c r="M397" s="227" t="s">
        <v>1</v>
      </c>
      <c r="N397" s="228" t="s">
        <v>46</v>
      </c>
      <c r="O397" s="92"/>
      <c r="P397" s="229">
        <f>O397*H397</f>
        <v>0</v>
      </c>
      <c r="Q397" s="229">
        <v>0</v>
      </c>
      <c r="R397" s="229">
        <f>Q397*H397</f>
        <v>0</v>
      </c>
      <c r="S397" s="229">
        <v>0</v>
      </c>
      <c r="T397" s="23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1" t="s">
        <v>276</v>
      </c>
      <c r="AT397" s="231" t="s">
        <v>158</v>
      </c>
      <c r="AU397" s="231" t="s">
        <v>91</v>
      </c>
      <c r="AY397" s="18" t="s">
        <v>156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8" t="s">
        <v>89</v>
      </c>
      <c r="BK397" s="232">
        <f>ROUND(I397*H397,2)</f>
        <v>0</v>
      </c>
      <c r="BL397" s="18" t="s">
        <v>276</v>
      </c>
      <c r="BM397" s="231" t="s">
        <v>549</v>
      </c>
    </row>
    <row r="398" s="13" customFormat="1">
      <c r="A398" s="13"/>
      <c r="B398" s="233"/>
      <c r="C398" s="234"/>
      <c r="D398" s="235" t="s">
        <v>165</v>
      </c>
      <c r="E398" s="236" t="s">
        <v>1</v>
      </c>
      <c r="F398" s="237" t="s">
        <v>550</v>
      </c>
      <c r="G398" s="234"/>
      <c r="H398" s="236" t="s">
        <v>1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165</v>
      </c>
      <c r="AU398" s="243" t="s">
        <v>91</v>
      </c>
      <c r="AV398" s="13" t="s">
        <v>89</v>
      </c>
      <c r="AW398" s="13" t="s">
        <v>36</v>
      </c>
      <c r="AX398" s="13" t="s">
        <v>81</v>
      </c>
      <c r="AY398" s="243" t="s">
        <v>156</v>
      </c>
    </row>
    <row r="399" s="13" customFormat="1">
      <c r="A399" s="13"/>
      <c r="B399" s="233"/>
      <c r="C399" s="234"/>
      <c r="D399" s="235" t="s">
        <v>165</v>
      </c>
      <c r="E399" s="236" t="s">
        <v>1</v>
      </c>
      <c r="F399" s="237" t="s">
        <v>498</v>
      </c>
      <c r="G399" s="234"/>
      <c r="H399" s="236" t="s">
        <v>1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165</v>
      </c>
      <c r="AU399" s="243" t="s">
        <v>91</v>
      </c>
      <c r="AV399" s="13" t="s">
        <v>89</v>
      </c>
      <c r="AW399" s="13" t="s">
        <v>36</v>
      </c>
      <c r="AX399" s="13" t="s">
        <v>81</v>
      </c>
      <c r="AY399" s="243" t="s">
        <v>156</v>
      </c>
    </row>
    <row r="400" s="14" customFormat="1">
      <c r="A400" s="14"/>
      <c r="B400" s="244"/>
      <c r="C400" s="245"/>
      <c r="D400" s="235" t="s">
        <v>165</v>
      </c>
      <c r="E400" s="246" t="s">
        <v>1</v>
      </c>
      <c r="F400" s="247" t="s">
        <v>551</v>
      </c>
      <c r="G400" s="245"/>
      <c r="H400" s="248">
        <v>5.6479999999999997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165</v>
      </c>
      <c r="AU400" s="254" t="s">
        <v>91</v>
      </c>
      <c r="AV400" s="14" t="s">
        <v>91</v>
      </c>
      <c r="AW400" s="14" t="s">
        <v>36</v>
      </c>
      <c r="AX400" s="14" t="s">
        <v>81</v>
      </c>
      <c r="AY400" s="254" t="s">
        <v>156</v>
      </c>
    </row>
    <row r="401" s="15" customFormat="1">
      <c r="A401" s="15"/>
      <c r="B401" s="255"/>
      <c r="C401" s="256"/>
      <c r="D401" s="235" t="s">
        <v>165</v>
      </c>
      <c r="E401" s="257" t="s">
        <v>1</v>
      </c>
      <c r="F401" s="258" t="s">
        <v>171</v>
      </c>
      <c r="G401" s="256"/>
      <c r="H401" s="259">
        <v>5.6479999999999997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5" t="s">
        <v>165</v>
      </c>
      <c r="AU401" s="265" t="s">
        <v>91</v>
      </c>
      <c r="AV401" s="15" t="s">
        <v>163</v>
      </c>
      <c r="AW401" s="15" t="s">
        <v>36</v>
      </c>
      <c r="AX401" s="15" t="s">
        <v>89</v>
      </c>
      <c r="AY401" s="265" t="s">
        <v>156</v>
      </c>
    </row>
    <row r="402" s="2" customFormat="1" ht="16.5" customHeight="1">
      <c r="A402" s="39"/>
      <c r="B402" s="40"/>
      <c r="C402" s="269" t="s">
        <v>552</v>
      </c>
      <c r="D402" s="269" t="s">
        <v>371</v>
      </c>
      <c r="E402" s="270" t="s">
        <v>553</v>
      </c>
      <c r="F402" s="271" t="s">
        <v>554</v>
      </c>
      <c r="G402" s="272" t="s">
        <v>555</v>
      </c>
      <c r="H402" s="273">
        <v>30.085000000000001</v>
      </c>
      <c r="I402" s="274"/>
      <c r="J402" s="275">
        <f>ROUND(I402*H402,2)</f>
        <v>0</v>
      </c>
      <c r="K402" s="271" t="s">
        <v>162</v>
      </c>
      <c r="L402" s="276"/>
      <c r="M402" s="277" t="s">
        <v>1</v>
      </c>
      <c r="N402" s="278" t="s">
        <v>46</v>
      </c>
      <c r="O402" s="92"/>
      <c r="P402" s="229">
        <f>O402*H402</f>
        <v>0</v>
      </c>
      <c r="Q402" s="229">
        <v>0.001</v>
      </c>
      <c r="R402" s="229">
        <f>Q402*H402</f>
        <v>0.030085000000000001</v>
      </c>
      <c r="S402" s="229">
        <v>0</v>
      </c>
      <c r="T402" s="230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1" t="s">
        <v>493</v>
      </c>
      <c r="AT402" s="231" t="s">
        <v>371</v>
      </c>
      <c r="AU402" s="231" t="s">
        <v>91</v>
      </c>
      <c r="AY402" s="18" t="s">
        <v>156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8" t="s">
        <v>89</v>
      </c>
      <c r="BK402" s="232">
        <f>ROUND(I402*H402,2)</f>
        <v>0</v>
      </c>
      <c r="BL402" s="18" t="s">
        <v>276</v>
      </c>
      <c r="BM402" s="231" t="s">
        <v>556</v>
      </c>
    </row>
    <row r="403" s="14" customFormat="1">
      <c r="A403" s="14"/>
      <c r="B403" s="244"/>
      <c r="C403" s="245"/>
      <c r="D403" s="235" t="s">
        <v>165</v>
      </c>
      <c r="E403" s="245"/>
      <c r="F403" s="247" t="s">
        <v>557</v>
      </c>
      <c r="G403" s="245"/>
      <c r="H403" s="248">
        <v>30.085000000000001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165</v>
      </c>
      <c r="AU403" s="254" t="s">
        <v>91</v>
      </c>
      <c r="AV403" s="14" t="s">
        <v>91</v>
      </c>
      <c r="AW403" s="14" t="s">
        <v>4</v>
      </c>
      <c r="AX403" s="14" t="s">
        <v>89</v>
      </c>
      <c r="AY403" s="254" t="s">
        <v>156</v>
      </c>
    </row>
    <row r="404" s="2" customFormat="1" ht="24.15" customHeight="1">
      <c r="A404" s="39"/>
      <c r="B404" s="40"/>
      <c r="C404" s="220" t="s">
        <v>558</v>
      </c>
      <c r="D404" s="220" t="s">
        <v>158</v>
      </c>
      <c r="E404" s="221" t="s">
        <v>559</v>
      </c>
      <c r="F404" s="222" t="s">
        <v>560</v>
      </c>
      <c r="G404" s="223" t="s">
        <v>185</v>
      </c>
      <c r="H404" s="224">
        <v>80.310000000000002</v>
      </c>
      <c r="I404" s="225"/>
      <c r="J404" s="226">
        <f>ROUND(I404*H404,2)</f>
        <v>0</v>
      </c>
      <c r="K404" s="222" t="s">
        <v>162</v>
      </c>
      <c r="L404" s="45"/>
      <c r="M404" s="227" t="s">
        <v>1</v>
      </c>
      <c r="N404" s="228" t="s">
        <v>46</v>
      </c>
      <c r="O404" s="92"/>
      <c r="P404" s="229">
        <f>O404*H404</f>
        <v>0</v>
      </c>
      <c r="Q404" s="229">
        <v>0.00088000000000000003</v>
      </c>
      <c r="R404" s="229">
        <f>Q404*H404</f>
        <v>0.070672800000000008</v>
      </c>
      <c r="S404" s="229">
        <v>0</v>
      </c>
      <c r="T404" s="230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1" t="s">
        <v>276</v>
      </c>
      <c r="AT404" s="231" t="s">
        <v>158</v>
      </c>
      <c r="AU404" s="231" t="s">
        <v>91</v>
      </c>
      <c r="AY404" s="18" t="s">
        <v>156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18" t="s">
        <v>89</v>
      </c>
      <c r="BK404" s="232">
        <f>ROUND(I404*H404,2)</f>
        <v>0</v>
      </c>
      <c r="BL404" s="18" t="s">
        <v>276</v>
      </c>
      <c r="BM404" s="231" t="s">
        <v>561</v>
      </c>
    </row>
    <row r="405" s="13" customFormat="1">
      <c r="A405" s="13"/>
      <c r="B405" s="233"/>
      <c r="C405" s="234"/>
      <c r="D405" s="235" t="s">
        <v>165</v>
      </c>
      <c r="E405" s="236" t="s">
        <v>1</v>
      </c>
      <c r="F405" s="237" t="s">
        <v>562</v>
      </c>
      <c r="G405" s="234"/>
      <c r="H405" s="236" t="s">
        <v>1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165</v>
      </c>
      <c r="AU405" s="243" t="s">
        <v>91</v>
      </c>
      <c r="AV405" s="13" t="s">
        <v>89</v>
      </c>
      <c r="AW405" s="13" t="s">
        <v>36</v>
      </c>
      <c r="AX405" s="13" t="s">
        <v>81</v>
      </c>
      <c r="AY405" s="243" t="s">
        <v>156</v>
      </c>
    </row>
    <row r="406" s="13" customFormat="1">
      <c r="A406" s="13"/>
      <c r="B406" s="233"/>
      <c r="C406" s="234"/>
      <c r="D406" s="235" t="s">
        <v>165</v>
      </c>
      <c r="E406" s="236" t="s">
        <v>1</v>
      </c>
      <c r="F406" s="237" t="s">
        <v>498</v>
      </c>
      <c r="G406" s="234"/>
      <c r="H406" s="236" t="s">
        <v>1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165</v>
      </c>
      <c r="AU406" s="243" t="s">
        <v>91</v>
      </c>
      <c r="AV406" s="13" t="s">
        <v>89</v>
      </c>
      <c r="AW406" s="13" t="s">
        <v>36</v>
      </c>
      <c r="AX406" s="13" t="s">
        <v>81</v>
      </c>
      <c r="AY406" s="243" t="s">
        <v>156</v>
      </c>
    </row>
    <row r="407" s="14" customFormat="1">
      <c r="A407" s="14"/>
      <c r="B407" s="244"/>
      <c r="C407" s="245"/>
      <c r="D407" s="235" t="s">
        <v>165</v>
      </c>
      <c r="E407" s="246" t="s">
        <v>1</v>
      </c>
      <c r="F407" s="247" t="s">
        <v>499</v>
      </c>
      <c r="G407" s="245"/>
      <c r="H407" s="248">
        <v>80.310000000000002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165</v>
      </c>
      <c r="AU407" s="254" t="s">
        <v>91</v>
      </c>
      <c r="AV407" s="14" t="s">
        <v>91</v>
      </c>
      <c r="AW407" s="14" t="s">
        <v>36</v>
      </c>
      <c r="AX407" s="14" t="s">
        <v>81</v>
      </c>
      <c r="AY407" s="254" t="s">
        <v>156</v>
      </c>
    </row>
    <row r="408" s="15" customFormat="1">
      <c r="A408" s="15"/>
      <c r="B408" s="255"/>
      <c r="C408" s="256"/>
      <c r="D408" s="235" t="s">
        <v>165</v>
      </c>
      <c r="E408" s="257" t="s">
        <v>1</v>
      </c>
      <c r="F408" s="258" t="s">
        <v>171</v>
      </c>
      <c r="G408" s="256"/>
      <c r="H408" s="259">
        <v>80.310000000000002</v>
      </c>
      <c r="I408" s="260"/>
      <c r="J408" s="256"/>
      <c r="K408" s="256"/>
      <c r="L408" s="261"/>
      <c r="M408" s="262"/>
      <c r="N408" s="263"/>
      <c r="O408" s="263"/>
      <c r="P408" s="263"/>
      <c r="Q408" s="263"/>
      <c r="R408" s="263"/>
      <c r="S408" s="263"/>
      <c r="T408" s="264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5" t="s">
        <v>165</v>
      </c>
      <c r="AU408" s="265" t="s">
        <v>91</v>
      </c>
      <c r="AV408" s="15" t="s">
        <v>163</v>
      </c>
      <c r="AW408" s="15" t="s">
        <v>36</v>
      </c>
      <c r="AX408" s="15" t="s">
        <v>89</v>
      </c>
      <c r="AY408" s="265" t="s">
        <v>156</v>
      </c>
    </row>
    <row r="409" s="2" customFormat="1" ht="37.8" customHeight="1">
      <c r="A409" s="39"/>
      <c r="B409" s="40"/>
      <c r="C409" s="220" t="s">
        <v>563</v>
      </c>
      <c r="D409" s="220" t="s">
        <v>158</v>
      </c>
      <c r="E409" s="221" t="s">
        <v>564</v>
      </c>
      <c r="F409" s="222" t="s">
        <v>565</v>
      </c>
      <c r="G409" s="223" t="s">
        <v>185</v>
      </c>
      <c r="H409" s="224">
        <v>5.6479999999999997</v>
      </c>
      <c r="I409" s="225"/>
      <c r="J409" s="226">
        <f>ROUND(I409*H409,2)</f>
        <v>0</v>
      </c>
      <c r="K409" s="222" t="s">
        <v>162</v>
      </c>
      <c r="L409" s="45"/>
      <c r="M409" s="227" t="s">
        <v>1</v>
      </c>
      <c r="N409" s="228" t="s">
        <v>46</v>
      </c>
      <c r="O409" s="92"/>
      <c r="P409" s="229">
        <f>O409*H409</f>
        <v>0</v>
      </c>
      <c r="Q409" s="229">
        <v>0.00093999999999999997</v>
      </c>
      <c r="R409" s="229">
        <f>Q409*H409</f>
        <v>0.0053091199999999996</v>
      </c>
      <c r="S409" s="229">
        <v>0</v>
      </c>
      <c r="T409" s="230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1" t="s">
        <v>276</v>
      </c>
      <c r="AT409" s="231" t="s">
        <v>158</v>
      </c>
      <c r="AU409" s="231" t="s">
        <v>91</v>
      </c>
      <c r="AY409" s="18" t="s">
        <v>156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8" t="s">
        <v>89</v>
      </c>
      <c r="BK409" s="232">
        <f>ROUND(I409*H409,2)</f>
        <v>0</v>
      </c>
      <c r="BL409" s="18" t="s">
        <v>276</v>
      </c>
      <c r="BM409" s="231" t="s">
        <v>566</v>
      </c>
    </row>
    <row r="410" s="13" customFormat="1">
      <c r="A410" s="13"/>
      <c r="B410" s="233"/>
      <c r="C410" s="234"/>
      <c r="D410" s="235" t="s">
        <v>165</v>
      </c>
      <c r="E410" s="236" t="s">
        <v>1</v>
      </c>
      <c r="F410" s="237" t="s">
        <v>567</v>
      </c>
      <c r="G410" s="234"/>
      <c r="H410" s="236" t="s">
        <v>1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165</v>
      </c>
      <c r="AU410" s="243" t="s">
        <v>91</v>
      </c>
      <c r="AV410" s="13" t="s">
        <v>89</v>
      </c>
      <c r="AW410" s="13" t="s">
        <v>36</v>
      </c>
      <c r="AX410" s="13" t="s">
        <v>81</v>
      </c>
      <c r="AY410" s="243" t="s">
        <v>156</v>
      </c>
    </row>
    <row r="411" s="13" customFormat="1">
      <c r="A411" s="13"/>
      <c r="B411" s="233"/>
      <c r="C411" s="234"/>
      <c r="D411" s="235" t="s">
        <v>165</v>
      </c>
      <c r="E411" s="236" t="s">
        <v>1</v>
      </c>
      <c r="F411" s="237" t="s">
        <v>498</v>
      </c>
      <c r="G411" s="234"/>
      <c r="H411" s="236" t="s">
        <v>1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165</v>
      </c>
      <c r="AU411" s="243" t="s">
        <v>91</v>
      </c>
      <c r="AV411" s="13" t="s">
        <v>89</v>
      </c>
      <c r="AW411" s="13" t="s">
        <v>36</v>
      </c>
      <c r="AX411" s="13" t="s">
        <v>81</v>
      </c>
      <c r="AY411" s="243" t="s">
        <v>156</v>
      </c>
    </row>
    <row r="412" s="14" customFormat="1">
      <c r="A412" s="14"/>
      <c r="B412" s="244"/>
      <c r="C412" s="245"/>
      <c r="D412" s="235" t="s">
        <v>165</v>
      </c>
      <c r="E412" s="246" t="s">
        <v>1</v>
      </c>
      <c r="F412" s="247" t="s">
        <v>551</v>
      </c>
      <c r="G412" s="245"/>
      <c r="H412" s="248">
        <v>5.6479999999999997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165</v>
      </c>
      <c r="AU412" s="254" t="s">
        <v>91</v>
      </c>
      <c r="AV412" s="14" t="s">
        <v>91</v>
      </c>
      <c r="AW412" s="14" t="s">
        <v>36</v>
      </c>
      <c r="AX412" s="14" t="s">
        <v>81</v>
      </c>
      <c r="AY412" s="254" t="s">
        <v>156</v>
      </c>
    </row>
    <row r="413" s="15" customFormat="1">
      <c r="A413" s="15"/>
      <c r="B413" s="255"/>
      <c r="C413" s="256"/>
      <c r="D413" s="235" t="s">
        <v>165</v>
      </c>
      <c r="E413" s="257" t="s">
        <v>1</v>
      </c>
      <c r="F413" s="258" t="s">
        <v>171</v>
      </c>
      <c r="G413" s="256"/>
      <c r="H413" s="259">
        <v>5.6479999999999997</v>
      </c>
      <c r="I413" s="260"/>
      <c r="J413" s="256"/>
      <c r="K413" s="256"/>
      <c r="L413" s="261"/>
      <c r="M413" s="262"/>
      <c r="N413" s="263"/>
      <c r="O413" s="263"/>
      <c r="P413" s="263"/>
      <c r="Q413" s="263"/>
      <c r="R413" s="263"/>
      <c r="S413" s="263"/>
      <c r="T413" s="264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5" t="s">
        <v>165</v>
      </c>
      <c r="AU413" s="265" t="s">
        <v>91</v>
      </c>
      <c r="AV413" s="15" t="s">
        <v>163</v>
      </c>
      <c r="AW413" s="15" t="s">
        <v>36</v>
      </c>
      <c r="AX413" s="15" t="s">
        <v>89</v>
      </c>
      <c r="AY413" s="265" t="s">
        <v>156</v>
      </c>
    </row>
    <row r="414" s="2" customFormat="1" ht="49.05" customHeight="1">
      <c r="A414" s="39"/>
      <c r="B414" s="40"/>
      <c r="C414" s="269" t="s">
        <v>568</v>
      </c>
      <c r="D414" s="269" t="s">
        <v>371</v>
      </c>
      <c r="E414" s="270" t="s">
        <v>569</v>
      </c>
      <c r="F414" s="271" t="s">
        <v>570</v>
      </c>
      <c r="G414" s="272" t="s">
        <v>185</v>
      </c>
      <c r="H414" s="273">
        <v>98.852000000000004</v>
      </c>
      <c r="I414" s="274"/>
      <c r="J414" s="275">
        <f>ROUND(I414*H414,2)</f>
        <v>0</v>
      </c>
      <c r="K414" s="271" t="s">
        <v>162</v>
      </c>
      <c r="L414" s="276"/>
      <c r="M414" s="277" t="s">
        <v>1</v>
      </c>
      <c r="N414" s="278" t="s">
        <v>46</v>
      </c>
      <c r="O414" s="92"/>
      <c r="P414" s="229">
        <f>O414*H414</f>
        <v>0</v>
      </c>
      <c r="Q414" s="229">
        <v>0.0047000000000000002</v>
      </c>
      <c r="R414" s="229">
        <f>Q414*H414</f>
        <v>0.46460440000000003</v>
      </c>
      <c r="S414" s="229">
        <v>0</v>
      </c>
      <c r="T414" s="230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1" t="s">
        <v>493</v>
      </c>
      <c r="AT414" s="231" t="s">
        <v>371</v>
      </c>
      <c r="AU414" s="231" t="s">
        <v>91</v>
      </c>
      <c r="AY414" s="18" t="s">
        <v>156</v>
      </c>
      <c r="BE414" s="232">
        <f>IF(N414="základní",J414,0)</f>
        <v>0</v>
      </c>
      <c r="BF414" s="232">
        <f>IF(N414="snížená",J414,0)</f>
        <v>0</v>
      </c>
      <c r="BG414" s="232">
        <f>IF(N414="zákl. přenesená",J414,0)</f>
        <v>0</v>
      </c>
      <c r="BH414" s="232">
        <f>IF(N414="sníž. přenesená",J414,0)</f>
        <v>0</v>
      </c>
      <c r="BI414" s="232">
        <f>IF(N414="nulová",J414,0)</f>
        <v>0</v>
      </c>
      <c r="BJ414" s="18" t="s">
        <v>89</v>
      </c>
      <c r="BK414" s="232">
        <f>ROUND(I414*H414,2)</f>
        <v>0</v>
      </c>
      <c r="BL414" s="18" t="s">
        <v>276</v>
      </c>
      <c r="BM414" s="231" t="s">
        <v>571</v>
      </c>
    </row>
    <row r="415" s="14" customFormat="1">
      <c r="A415" s="14"/>
      <c r="B415" s="244"/>
      <c r="C415" s="245"/>
      <c r="D415" s="235" t="s">
        <v>165</v>
      </c>
      <c r="E415" s="245"/>
      <c r="F415" s="247" t="s">
        <v>572</v>
      </c>
      <c r="G415" s="245"/>
      <c r="H415" s="248">
        <v>98.852000000000004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165</v>
      </c>
      <c r="AU415" s="254" t="s">
        <v>91</v>
      </c>
      <c r="AV415" s="14" t="s">
        <v>91</v>
      </c>
      <c r="AW415" s="14" t="s">
        <v>4</v>
      </c>
      <c r="AX415" s="14" t="s">
        <v>89</v>
      </c>
      <c r="AY415" s="254" t="s">
        <v>156</v>
      </c>
    </row>
    <row r="416" s="2" customFormat="1" ht="33" customHeight="1">
      <c r="A416" s="39"/>
      <c r="B416" s="40"/>
      <c r="C416" s="220" t="s">
        <v>573</v>
      </c>
      <c r="D416" s="220" t="s">
        <v>158</v>
      </c>
      <c r="E416" s="221" t="s">
        <v>574</v>
      </c>
      <c r="F416" s="222" t="s">
        <v>575</v>
      </c>
      <c r="G416" s="223" t="s">
        <v>185</v>
      </c>
      <c r="H416" s="224">
        <v>251.15000000000001</v>
      </c>
      <c r="I416" s="225"/>
      <c r="J416" s="226">
        <f>ROUND(I416*H416,2)</f>
        <v>0</v>
      </c>
      <c r="K416" s="222" t="s">
        <v>162</v>
      </c>
      <c r="L416" s="45"/>
      <c r="M416" s="227" t="s">
        <v>1</v>
      </c>
      <c r="N416" s="228" t="s">
        <v>46</v>
      </c>
      <c r="O416" s="92"/>
      <c r="P416" s="229">
        <f>O416*H416</f>
        <v>0</v>
      </c>
      <c r="Q416" s="229">
        <v>0</v>
      </c>
      <c r="R416" s="229">
        <f>Q416*H416</f>
        <v>0</v>
      </c>
      <c r="S416" s="229">
        <v>0</v>
      </c>
      <c r="T416" s="230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1" t="s">
        <v>276</v>
      </c>
      <c r="AT416" s="231" t="s">
        <v>158</v>
      </c>
      <c r="AU416" s="231" t="s">
        <v>91</v>
      </c>
      <c r="AY416" s="18" t="s">
        <v>156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8" t="s">
        <v>89</v>
      </c>
      <c r="BK416" s="232">
        <f>ROUND(I416*H416,2)</f>
        <v>0</v>
      </c>
      <c r="BL416" s="18" t="s">
        <v>276</v>
      </c>
      <c r="BM416" s="231" t="s">
        <v>576</v>
      </c>
    </row>
    <row r="417" s="13" customFormat="1">
      <c r="A417" s="13"/>
      <c r="B417" s="233"/>
      <c r="C417" s="234"/>
      <c r="D417" s="235" t="s">
        <v>165</v>
      </c>
      <c r="E417" s="236" t="s">
        <v>1</v>
      </c>
      <c r="F417" s="237" t="s">
        <v>562</v>
      </c>
      <c r="G417" s="234"/>
      <c r="H417" s="236" t="s">
        <v>1</v>
      </c>
      <c r="I417" s="238"/>
      <c r="J417" s="234"/>
      <c r="K417" s="234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165</v>
      </c>
      <c r="AU417" s="243" t="s">
        <v>91</v>
      </c>
      <c r="AV417" s="13" t="s">
        <v>89</v>
      </c>
      <c r="AW417" s="13" t="s">
        <v>36</v>
      </c>
      <c r="AX417" s="13" t="s">
        <v>81</v>
      </c>
      <c r="AY417" s="243" t="s">
        <v>156</v>
      </c>
    </row>
    <row r="418" s="13" customFormat="1">
      <c r="A418" s="13"/>
      <c r="B418" s="233"/>
      <c r="C418" s="234"/>
      <c r="D418" s="235" t="s">
        <v>165</v>
      </c>
      <c r="E418" s="236" t="s">
        <v>1</v>
      </c>
      <c r="F418" s="237" t="s">
        <v>577</v>
      </c>
      <c r="G418" s="234"/>
      <c r="H418" s="236" t="s">
        <v>1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165</v>
      </c>
      <c r="AU418" s="243" t="s">
        <v>91</v>
      </c>
      <c r="AV418" s="13" t="s">
        <v>89</v>
      </c>
      <c r="AW418" s="13" t="s">
        <v>36</v>
      </c>
      <c r="AX418" s="13" t="s">
        <v>81</v>
      </c>
      <c r="AY418" s="243" t="s">
        <v>156</v>
      </c>
    </row>
    <row r="419" s="14" customFormat="1">
      <c r="A419" s="14"/>
      <c r="B419" s="244"/>
      <c r="C419" s="245"/>
      <c r="D419" s="235" t="s">
        <v>165</v>
      </c>
      <c r="E419" s="246" t="s">
        <v>1</v>
      </c>
      <c r="F419" s="247" t="s">
        <v>578</v>
      </c>
      <c r="G419" s="245"/>
      <c r="H419" s="248">
        <v>251.15000000000001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165</v>
      </c>
      <c r="AU419" s="254" t="s">
        <v>91</v>
      </c>
      <c r="AV419" s="14" t="s">
        <v>91</v>
      </c>
      <c r="AW419" s="14" t="s">
        <v>36</v>
      </c>
      <c r="AX419" s="14" t="s">
        <v>81</v>
      </c>
      <c r="AY419" s="254" t="s">
        <v>156</v>
      </c>
    </row>
    <row r="420" s="15" customFormat="1">
      <c r="A420" s="15"/>
      <c r="B420" s="255"/>
      <c r="C420" s="256"/>
      <c r="D420" s="235" t="s">
        <v>165</v>
      </c>
      <c r="E420" s="257" t="s">
        <v>1</v>
      </c>
      <c r="F420" s="258" t="s">
        <v>171</v>
      </c>
      <c r="G420" s="256"/>
      <c r="H420" s="259">
        <v>251.15000000000001</v>
      </c>
      <c r="I420" s="260"/>
      <c r="J420" s="256"/>
      <c r="K420" s="256"/>
      <c r="L420" s="261"/>
      <c r="M420" s="262"/>
      <c r="N420" s="263"/>
      <c r="O420" s="263"/>
      <c r="P420" s="263"/>
      <c r="Q420" s="263"/>
      <c r="R420" s="263"/>
      <c r="S420" s="263"/>
      <c r="T420" s="264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5" t="s">
        <v>165</v>
      </c>
      <c r="AU420" s="265" t="s">
        <v>91</v>
      </c>
      <c r="AV420" s="15" t="s">
        <v>163</v>
      </c>
      <c r="AW420" s="15" t="s">
        <v>36</v>
      </c>
      <c r="AX420" s="15" t="s">
        <v>89</v>
      </c>
      <c r="AY420" s="265" t="s">
        <v>156</v>
      </c>
    </row>
    <row r="421" s="2" customFormat="1" ht="49.05" customHeight="1">
      <c r="A421" s="39"/>
      <c r="B421" s="40"/>
      <c r="C421" s="220" t="s">
        <v>579</v>
      </c>
      <c r="D421" s="220" t="s">
        <v>158</v>
      </c>
      <c r="E421" s="221" t="s">
        <v>580</v>
      </c>
      <c r="F421" s="222" t="s">
        <v>581</v>
      </c>
      <c r="G421" s="223" t="s">
        <v>185</v>
      </c>
      <c r="H421" s="224">
        <v>6.9279999999999999</v>
      </c>
      <c r="I421" s="225"/>
      <c r="J421" s="226">
        <f>ROUND(I421*H421,2)</f>
        <v>0</v>
      </c>
      <c r="K421" s="222" t="s">
        <v>162</v>
      </c>
      <c r="L421" s="45"/>
      <c r="M421" s="227" t="s">
        <v>1</v>
      </c>
      <c r="N421" s="228" t="s">
        <v>46</v>
      </c>
      <c r="O421" s="92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1" t="s">
        <v>276</v>
      </c>
      <c r="AT421" s="231" t="s">
        <v>158</v>
      </c>
      <c r="AU421" s="231" t="s">
        <v>91</v>
      </c>
      <c r="AY421" s="18" t="s">
        <v>156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8" t="s">
        <v>89</v>
      </c>
      <c r="BK421" s="232">
        <f>ROUND(I421*H421,2)</f>
        <v>0</v>
      </c>
      <c r="BL421" s="18" t="s">
        <v>276</v>
      </c>
      <c r="BM421" s="231" t="s">
        <v>582</v>
      </c>
    </row>
    <row r="422" s="13" customFormat="1">
      <c r="A422" s="13"/>
      <c r="B422" s="233"/>
      <c r="C422" s="234"/>
      <c r="D422" s="235" t="s">
        <v>165</v>
      </c>
      <c r="E422" s="236" t="s">
        <v>1</v>
      </c>
      <c r="F422" s="237" t="s">
        <v>567</v>
      </c>
      <c r="G422" s="234"/>
      <c r="H422" s="236" t="s">
        <v>1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165</v>
      </c>
      <c r="AU422" s="243" t="s">
        <v>91</v>
      </c>
      <c r="AV422" s="13" t="s">
        <v>89</v>
      </c>
      <c r="AW422" s="13" t="s">
        <v>36</v>
      </c>
      <c r="AX422" s="13" t="s">
        <v>81</v>
      </c>
      <c r="AY422" s="243" t="s">
        <v>156</v>
      </c>
    </row>
    <row r="423" s="13" customFormat="1">
      <c r="A423" s="13"/>
      <c r="B423" s="233"/>
      <c r="C423" s="234"/>
      <c r="D423" s="235" t="s">
        <v>165</v>
      </c>
      <c r="E423" s="236" t="s">
        <v>1</v>
      </c>
      <c r="F423" s="237" t="s">
        <v>577</v>
      </c>
      <c r="G423" s="234"/>
      <c r="H423" s="236" t="s">
        <v>1</v>
      </c>
      <c r="I423" s="238"/>
      <c r="J423" s="234"/>
      <c r="K423" s="234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165</v>
      </c>
      <c r="AU423" s="243" t="s">
        <v>91</v>
      </c>
      <c r="AV423" s="13" t="s">
        <v>89</v>
      </c>
      <c r="AW423" s="13" t="s">
        <v>36</v>
      </c>
      <c r="AX423" s="13" t="s">
        <v>81</v>
      </c>
      <c r="AY423" s="243" t="s">
        <v>156</v>
      </c>
    </row>
    <row r="424" s="14" customFormat="1">
      <c r="A424" s="14"/>
      <c r="B424" s="244"/>
      <c r="C424" s="245"/>
      <c r="D424" s="235" t="s">
        <v>165</v>
      </c>
      <c r="E424" s="246" t="s">
        <v>1</v>
      </c>
      <c r="F424" s="247" t="s">
        <v>583</v>
      </c>
      <c r="G424" s="245"/>
      <c r="H424" s="248">
        <v>6.9279999999999999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165</v>
      </c>
      <c r="AU424" s="254" t="s">
        <v>91</v>
      </c>
      <c r="AV424" s="14" t="s">
        <v>91</v>
      </c>
      <c r="AW424" s="14" t="s">
        <v>36</v>
      </c>
      <c r="AX424" s="14" t="s">
        <v>81</v>
      </c>
      <c r="AY424" s="254" t="s">
        <v>156</v>
      </c>
    </row>
    <row r="425" s="15" customFormat="1">
      <c r="A425" s="15"/>
      <c r="B425" s="255"/>
      <c r="C425" s="256"/>
      <c r="D425" s="235" t="s">
        <v>165</v>
      </c>
      <c r="E425" s="257" t="s">
        <v>1</v>
      </c>
      <c r="F425" s="258" t="s">
        <v>171</v>
      </c>
      <c r="G425" s="256"/>
      <c r="H425" s="259">
        <v>6.9279999999999999</v>
      </c>
      <c r="I425" s="260"/>
      <c r="J425" s="256"/>
      <c r="K425" s="256"/>
      <c r="L425" s="261"/>
      <c r="M425" s="262"/>
      <c r="N425" s="263"/>
      <c r="O425" s="263"/>
      <c r="P425" s="263"/>
      <c r="Q425" s="263"/>
      <c r="R425" s="263"/>
      <c r="S425" s="263"/>
      <c r="T425" s="264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5" t="s">
        <v>165</v>
      </c>
      <c r="AU425" s="265" t="s">
        <v>91</v>
      </c>
      <c r="AV425" s="15" t="s">
        <v>163</v>
      </c>
      <c r="AW425" s="15" t="s">
        <v>36</v>
      </c>
      <c r="AX425" s="15" t="s">
        <v>89</v>
      </c>
      <c r="AY425" s="265" t="s">
        <v>156</v>
      </c>
    </row>
    <row r="426" s="2" customFormat="1" ht="49.05" customHeight="1">
      <c r="A426" s="39"/>
      <c r="B426" s="40"/>
      <c r="C426" s="269" t="s">
        <v>584</v>
      </c>
      <c r="D426" s="269" t="s">
        <v>371</v>
      </c>
      <c r="E426" s="270" t="s">
        <v>585</v>
      </c>
      <c r="F426" s="271" t="s">
        <v>586</v>
      </c>
      <c r="G426" s="272" t="s">
        <v>185</v>
      </c>
      <c r="H426" s="273">
        <v>296.79000000000002</v>
      </c>
      <c r="I426" s="274"/>
      <c r="J426" s="275">
        <f>ROUND(I426*H426,2)</f>
        <v>0</v>
      </c>
      <c r="K426" s="271" t="s">
        <v>162</v>
      </c>
      <c r="L426" s="276"/>
      <c r="M426" s="277" t="s">
        <v>1</v>
      </c>
      <c r="N426" s="278" t="s">
        <v>46</v>
      </c>
      <c r="O426" s="92"/>
      <c r="P426" s="229">
        <f>O426*H426</f>
        <v>0</v>
      </c>
      <c r="Q426" s="229">
        <v>0.0047999999999999996</v>
      </c>
      <c r="R426" s="229">
        <f>Q426*H426</f>
        <v>1.4245920000000001</v>
      </c>
      <c r="S426" s="229">
        <v>0</v>
      </c>
      <c r="T426" s="230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1" t="s">
        <v>493</v>
      </c>
      <c r="AT426" s="231" t="s">
        <v>371</v>
      </c>
      <c r="AU426" s="231" t="s">
        <v>91</v>
      </c>
      <c r="AY426" s="18" t="s">
        <v>156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18" t="s">
        <v>89</v>
      </c>
      <c r="BK426" s="232">
        <f>ROUND(I426*H426,2)</f>
        <v>0</v>
      </c>
      <c r="BL426" s="18" t="s">
        <v>276</v>
      </c>
      <c r="BM426" s="231" t="s">
        <v>587</v>
      </c>
    </row>
    <row r="427" s="14" customFormat="1">
      <c r="A427" s="14"/>
      <c r="B427" s="244"/>
      <c r="C427" s="245"/>
      <c r="D427" s="235" t="s">
        <v>165</v>
      </c>
      <c r="E427" s="245"/>
      <c r="F427" s="247" t="s">
        <v>588</v>
      </c>
      <c r="G427" s="245"/>
      <c r="H427" s="248">
        <v>296.79000000000002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165</v>
      </c>
      <c r="AU427" s="254" t="s">
        <v>91</v>
      </c>
      <c r="AV427" s="14" t="s">
        <v>91</v>
      </c>
      <c r="AW427" s="14" t="s">
        <v>4</v>
      </c>
      <c r="AX427" s="14" t="s">
        <v>89</v>
      </c>
      <c r="AY427" s="254" t="s">
        <v>156</v>
      </c>
    </row>
    <row r="428" s="2" customFormat="1" ht="33" customHeight="1">
      <c r="A428" s="39"/>
      <c r="B428" s="40"/>
      <c r="C428" s="220" t="s">
        <v>589</v>
      </c>
      <c r="D428" s="220" t="s">
        <v>158</v>
      </c>
      <c r="E428" s="221" t="s">
        <v>590</v>
      </c>
      <c r="F428" s="222" t="s">
        <v>591</v>
      </c>
      <c r="G428" s="223" t="s">
        <v>185</v>
      </c>
      <c r="H428" s="224">
        <v>994.30999999999995</v>
      </c>
      <c r="I428" s="225"/>
      <c r="J428" s="226">
        <f>ROUND(I428*H428,2)</f>
        <v>0</v>
      </c>
      <c r="K428" s="222" t="s">
        <v>162</v>
      </c>
      <c r="L428" s="45"/>
      <c r="M428" s="227" t="s">
        <v>1</v>
      </c>
      <c r="N428" s="228" t="s">
        <v>46</v>
      </c>
      <c r="O428" s="92"/>
      <c r="P428" s="229">
        <f>O428*H428</f>
        <v>0</v>
      </c>
      <c r="Q428" s="229">
        <v>0</v>
      </c>
      <c r="R428" s="229">
        <f>Q428*H428</f>
        <v>0</v>
      </c>
      <c r="S428" s="229">
        <v>0</v>
      </c>
      <c r="T428" s="230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1" t="s">
        <v>276</v>
      </c>
      <c r="AT428" s="231" t="s">
        <v>158</v>
      </c>
      <c r="AU428" s="231" t="s">
        <v>91</v>
      </c>
      <c r="AY428" s="18" t="s">
        <v>156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8" t="s">
        <v>89</v>
      </c>
      <c r="BK428" s="232">
        <f>ROUND(I428*H428,2)</f>
        <v>0</v>
      </c>
      <c r="BL428" s="18" t="s">
        <v>276</v>
      </c>
      <c r="BM428" s="231" t="s">
        <v>592</v>
      </c>
    </row>
    <row r="429" s="13" customFormat="1">
      <c r="A429" s="13"/>
      <c r="B429" s="233"/>
      <c r="C429" s="234"/>
      <c r="D429" s="235" t="s">
        <v>165</v>
      </c>
      <c r="E429" s="236" t="s">
        <v>1</v>
      </c>
      <c r="F429" s="237" t="s">
        <v>593</v>
      </c>
      <c r="G429" s="234"/>
      <c r="H429" s="236" t="s">
        <v>1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165</v>
      </c>
      <c r="AU429" s="243" t="s">
        <v>91</v>
      </c>
      <c r="AV429" s="13" t="s">
        <v>89</v>
      </c>
      <c r="AW429" s="13" t="s">
        <v>36</v>
      </c>
      <c r="AX429" s="13" t="s">
        <v>81</v>
      </c>
      <c r="AY429" s="243" t="s">
        <v>156</v>
      </c>
    </row>
    <row r="430" s="13" customFormat="1">
      <c r="A430" s="13"/>
      <c r="B430" s="233"/>
      <c r="C430" s="234"/>
      <c r="D430" s="235" t="s">
        <v>165</v>
      </c>
      <c r="E430" s="236" t="s">
        <v>1</v>
      </c>
      <c r="F430" s="237" t="s">
        <v>498</v>
      </c>
      <c r="G430" s="234"/>
      <c r="H430" s="236" t="s">
        <v>1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165</v>
      </c>
      <c r="AU430" s="243" t="s">
        <v>91</v>
      </c>
      <c r="AV430" s="13" t="s">
        <v>89</v>
      </c>
      <c r="AW430" s="13" t="s">
        <v>36</v>
      </c>
      <c r="AX430" s="13" t="s">
        <v>81</v>
      </c>
      <c r="AY430" s="243" t="s">
        <v>156</v>
      </c>
    </row>
    <row r="431" s="14" customFormat="1">
      <c r="A431" s="14"/>
      <c r="B431" s="244"/>
      <c r="C431" s="245"/>
      <c r="D431" s="235" t="s">
        <v>165</v>
      </c>
      <c r="E431" s="246" t="s">
        <v>1</v>
      </c>
      <c r="F431" s="247" t="s">
        <v>499</v>
      </c>
      <c r="G431" s="245"/>
      <c r="H431" s="248">
        <v>80.310000000000002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165</v>
      </c>
      <c r="AU431" s="254" t="s">
        <v>91</v>
      </c>
      <c r="AV431" s="14" t="s">
        <v>91</v>
      </c>
      <c r="AW431" s="14" t="s">
        <v>36</v>
      </c>
      <c r="AX431" s="14" t="s">
        <v>81</v>
      </c>
      <c r="AY431" s="254" t="s">
        <v>156</v>
      </c>
    </row>
    <row r="432" s="13" customFormat="1">
      <c r="A432" s="13"/>
      <c r="B432" s="233"/>
      <c r="C432" s="234"/>
      <c r="D432" s="235" t="s">
        <v>165</v>
      </c>
      <c r="E432" s="236" t="s">
        <v>1</v>
      </c>
      <c r="F432" s="237" t="s">
        <v>594</v>
      </c>
      <c r="G432" s="234"/>
      <c r="H432" s="236" t="s">
        <v>1</v>
      </c>
      <c r="I432" s="238"/>
      <c r="J432" s="234"/>
      <c r="K432" s="234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165</v>
      </c>
      <c r="AU432" s="243" t="s">
        <v>91</v>
      </c>
      <c r="AV432" s="13" t="s">
        <v>89</v>
      </c>
      <c r="AW432" s="13" t="s">
        <v>36</v>
      </c>
      <c r="AX432" s="13" t="s">
        <v>81</v>
      </c>
      <c r="AY432" s="243" t="s">
        <v>156</v>
      </c>
    </row>
    <row r="433" s="14" customFormat="1">
      <c r="A433" s="14"/>
      <c r="B433" s="244"/>
      <c r="C433" s="245"/>
      <c r="D433" s="235" t="s">
        <v>165</v>
      </c>
      <c r="E433" s="246" t="s">
        <v>1</v>
      </c>
      <c r="F433" s="247" t="s">
        <v>595</v>
      </c>
      <c r="G433" s="245"/>
      <c r="H433" s="248">
        <v>322.38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165</v>
      </c>
      <c r="AU433" s="254" t="s">
        <v>91</v>
      </c>
      <c r="AV433" s="14" t="s">
        <v>91</v>
      </c>
      <c r="AW433" s="14" t="s">
        <v>36</v>
      </c>
      <c r="AX433" s="14" t="s">
        <v>81</v>
      </c>
      <c r="AY433" s="254" t="s">
        <v>156</v>
      </c>
    </row>
    <row r="434" s="13" customFormat="1">
      <c r="A434" s="13"/>
      <c r="B434" s="233"/>
      <c r="C434" s="234"/>
      <c r="D434" s="235" t="s">
        <v>165</v>
      </c>
      <c r="E434" s="236" t="s">
        <v>1</v>
      </c>
      <c r="F434" s="237" t="s">
        <v>577</v>
      </c>
      <c r="G434" s="234"/>
      <c r="H434" s="236" t="s">
        <v>1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165</v>
      </c>
      <c r="AU434" s="243" t="s">
        <v>91</v>
      </c>
      <c r="AV434" s="13" t="s">
        <v>89</v>
      </c>
      <c r="AW434" s="13" t="s">
        <v>36</v>
      </c>
      <c r="AX434" s="13" t="s">
        <v>81</v>
      </c>
      <c r="AY434" s="243" t="s">
        <v>156</v>
      </c>
    </row>
    <row r="435" s="14" customFormat="1">
      <c r="A435" s="14"/>
      <c r="B435" s="244"/>
      <c r="C435" s="245"/>
      <c r="D435" s="235" t="s">
        <v>165</v>
      </c>
      <c r="E435" s="246" t="s">
        <v>1</v>
      </c>
      <c r="F435" s="247" t="s">
        <v>596</v>
      </c>
      <c r="G435" s="245"/>
      <c r="H435" s="248">
        <v>502.30000000000001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165</v>
      </c>
      <c r="AU435" s="254" t="s">
        <v>91</v>
      </c>
      <c r="AV435" s="14" t="s">
        <v>91</v>
      </c>
      <c r="AW435" s="14" t="s">
        <v>36</v>
      </c>
      <c r="AX435" s="14" t="s">
        <v>81</v>
      </c>
      <c r="AY435" s="254" t="s">
        <v>156</v>
      </c>
    </row>
    <row r="436" s="13" customFormat="1">
      <c r="A436" s="13"/>
      <c r="B436" s="233"/>
      <c r="C436" s="234"/>
      <c r="D436" s="235" t="s">
        <v>165</v>
      </c>
      <c r="E436" s="236" t="s">
        <v>1</v>
      </c>
      <c r="F436" s="237" t="s">
        <v>597</v>
      </c>
      <c r="G436" s="234"/>
      <c r="H436" s="236" t="s">
        <v>1</v>
      </c>
      <c r="I436" s="238"/>
      <c r="J436" s="234"/>
      <c r="K436" s="234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165</v>
      </c>
      <c r="AU436" s="243" t="s">
        <v>91</v>
      </c>
      <c r="AV436" s="13" t="s">
        <v>89</v>
      </c>
      <c r="AW436" s="13" t="s">
        <v>36</v>
      </c>
      <c r="AX436" s="13" t="s">
        <v>81</v>
      </c>
      <c r="AY436" s="243" t="s">
        <v>156</v>
      </c>
    </row>
    <row r="437" s="14" customFormat="1">
      <c r="A437" s="14"/>
      <c r="B437" s="244"/>
      <c r="C437" s="245"/>
      <c r="D437" s="235" t="s">
        <v>165</v>
      </c>
      <c r="E437" s="246" t="s">
        <v>1</v>
      </c>
      <c r="F437" s="247" t="s">
        <v>598</v>
      </c>
      <c r="G437" s="245"/>
      <c r="H437" s="248">
        <v>89.319999999999993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4" t="s">
        <v>165</v>
      </c>
      <c r="AU437" s="254" t="s">
        <v>91</v>
      </c>
      <c r="AV437" s="14" t="s">
        <v>91</v>
      </c>
      <c r="AW437" s="14" t="s">
        <v>36</v>
      </c>
      <c r="AX437" s="14" t="s">
        <v>81</v>
      </c>
      <c r="AY437" s="254" t="s">
        <v>156</v>
      </c>
    </row>
    <row r="438" s="15" customFormat="1">
      <c r="A438" s="15"/>
      <c r="B438" s="255"/>
      <c r="C438" s="256"/>
      <c r="D438" s="235" t="s">
        <v>165</v>
      </c>
      <c r="E438" s="257" t="s">
        <v>1</v>
      </c>
      <c r="F438" s="258" t="s">
        <v>171</v>
      </c>
      <c r="G438" s="256"/>
      <c r="H438" s="259">
        <v>994.30999999999995</v>
      </c>
      <c r="I438" s="260"/>
      <c r="J438" s="256"/>
      <c r="K438" s="256"/>
      <c r="L438" s="261"/>
      <c r="M438" s="262"/>
      <c r="N438" s="263"/>
      <c r="O438" s="263"/>
      <c r="P438" s="263"/>
      <c r="Q438" s="263"/>
      <c r="R438" s="263"/>
      <c r="S438" s="263"/>
      <c r="T438" s="264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5" t="s">
        <v>165</v>
      </c>
      <c r="AU438" s="265" t="s">
        <v>91</v>
      </c>
      <c r="AV438" s="15" t="s">
        <v>163</v>
      </c>
      <c r="AW438" s="15" t="s">
        <v>36</v>
      </c>
      <c r="AX438" s="15" t="s">
        <v>89</v>
      </c>
      <c r="AY438" s="265" t="s">
        <v>156</v>
      </c>
    </row>
    <row r="439" s="2" customFormat="1" ht="49.05" customHeight="1">
      <c r="A439" s="39"/>
      <c r="B439" s="40"/>
      <c r="C439" s="220" t="s">
        <v>599</v>
      </c>
      <c r="D439" s="220" t="s">
        <v>158</v>
      </c>
      <c r="E439" s="221" t="s">
        <v>580</v>
      </c>
      <c r="F439" s="222" t="s">
        <v>581</v>
      </c>
      <c r="G439" s="223" t="s">
        <v>185</v>
      </c>
      <c r="H439" s="224">
        <v>16.5</v>
      </c>
      <c r="I439" s="225"/>
      <c r="J439" s="226">
        <f>ROUND(I439*H439,2)</f>
        <v>0</v>
      </c>
      <c r="K439" s="222" t="s">
        <v>162</v>
      </c>
      <c r="L439" s="45"/>
      <c r="M439" s="227" t="s">
        <v>1</v>
      </c>
      <c r="N439" s="228" t="s">
        <v>46</v>
      </c>
      <c r="O439" s="92"/>
      <c r="P439" s="229">
        <f>O439*H439</f>
        <v>0</v>
      </c>
      <c r="Q439" s="229">
        <v>0</v>
      </c>
      <c r="R439" s="229">
        <f>Q439*H439</f>
        <v>0</v>
      </c>
      <c r="S439" s="229">
        <v>0</v>
      </c>
      <c r="T439" s="230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1" t="s">
        <v>276</v>
      </c>
      <c r="AT439" s="231" t="s">
        <v>158</v>
      </c>
      <c r="AU439" s="231" t="s">
        <v>91</v>
      </c>
      <c r="AY439" s="18" t="s">
        <v>156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8" t="s">
        <v>89</v>
      </c>
      <c r="BK439" s="232">
        <f>ROUND(I439*H439,2)</f>
        <v>0</v>
      </c>
      <c r="BL439" s="18" t="s">
        <v>276</v>
      </c>
      <c r="BM439" s="231" t="s">
        <v>600</v>
      </c>
    </row>
    <row r="440" s="13" customFormat="1">
      <c r="A440" s="13"/>
      <c r="B440" s="233"/>
      <c r="C440" s="234"/>
      <c r="D440" s="235" t="s">
        <v>165</v>
      </c>
      <c r="E440" s="236" t="s">
        <v>1</v>
      </c>
      <c r="F440" s="237" t="s">
        <v>601</v>
      </c>
      <c r="G440" s="234"/>
      <c r="H440" s="236" t="s">
        <v>1</v>
      </c>
      <c r="I440" s="238"/>
      <c r="J440" s="234"/>
      <c r="K440" s="234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165</v>
      </c>
      <c r="AU440" s="243" t="s">
        <v>91</v>
      </c>
      <c r="AV440" s="13" t="s">
        <v>89</v>
      </c>
      <c r="AW440" s="13" t="s">
        <v>36</v>
      </c>
      <c r="AX440" s="13" t="s">
        <v>81</v>
      </c>
      <c r="AY440" s="243" t="s">
        <v>156</v>
      </c>
    </row>
    <row r="441" s="13" customFormat="1">
      <c r="A441" s="13"/>
      <c r="B441" s="233"/>
      <c r="C441" s="234"/>
      <c r="D441" s="235" t="s">
        <v>165</v>
      </c>
      <c r="E441" s="236" t="s">
        <v>1</v>
      </c>
      <c r="F441" s="237" t="s">
        <v>498</v>
      </c>
      <c r="G441" s="234"/>
      <c r="H441" s="236" t="s">
        <v>1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165</v>
      </c>
      <c r="AU441" s="243" t="s">
        <v>91</v>
      </c>
      <c r="AV441" s="13" t="s">
        <v>89</v>
      </c>
      <c r="AW441" s="13" t="s">
        <v>36</v>
      </c>
      <c r="AX441" s="13" t="s">
        <v>81</v>
      </c>
      <c r="AY441" s="243" t="s">
        <v>156</v>
      </c>
    </row>
    <row r="442" s="14" customFormat="1">
      <c r="A442" s="14"/>
      <c r="B442" s="244"/>
      <c r="C442" s="245"/>
      <c r="D442" s="235" t="s">
        <v>165</v>
      </c>
      <c r="E442" s="246" t="s">
        <v>1</v>
      </c>
      <c r="F442" s="247" t="s">
        <v>551</v>
      </c>
      <c r="G442" s="245"/>
      <c r="H442" s="248">
        <v>5.6479999999999997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165</v>
      </c>
      <c r="AU442" s="254" t="s">
        <v>91</v>
      </c>
      <c r="AV442" s="14" t="s">
        <v>91</v>
      </c>
      <c r="AW442" s="14" t="s">
        <v>36</v>
      </c>
      <c r="AX442" s="14" t="s">
        <v>81</v>
      </c>
      <c r="AY442" s="254" t="s">
        <v>156</v>
      </c>
    </row>
    <row r="443" s="13" customFormat="1">
      <c r="A443" s="13"/>
      <c r="B443" s="233"/>
      <c r="C443" s="234"/>
      <c r="D443" s="235" t="s">
        <v>165</v>
      </c>
      <c r="E443" s="236" t="s">
        <v>1</v>
      </c>
      <c r="F443" s="237" t="s">
        <v>594</v>
      </c>
      <c r="G443" s="234"/>
      <c r="H443" s="236" t="s">
        <v>1</v>
      </c>
      <c r="I443" s="238"/>
      <c r="J443" s="234"/>
      <c r="K443" s="234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165</v>
      </c>
      <c r="AU443" s="243" t="s">
        <v>91</v>
      </c>
      <c r="AV443" s="13" t="s">
        <v>89</v>
      </c>
      <c r="AW443" s="13" t="s">
        <v>36</v>
      </c>
      <c r="AX443" s="13" t="s">
        <v>81</v>
      </c>
      <c r="AY443" s="243" t="s">
        <v>156</v>
      </c>
    </row>
    <row r="444" s="14" customFormat="1">
      <c r="A444" s="14"/>
      <c r="B444" s="244"/>
      <c r="C444" s="245"/>
      <c r="D444" s="235" t="s">
        <v>165</v>
      </c>
      <c r="E444" s="246" t="s">
        <v>1</v>
      </c>
      <c r="F444" s="247" t="s">
        <v>602</v>
      </c>
      <c r="G444" s="245"/>
      <c r="H444" s="248">
        <v>3.9239999999999999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165</v>
      </c>
      <c r="AU444" s="254" t="s">
        <v>91</v>
      </c>
      <c r="AV444" s="14" t="s">
        <v>91</v>
      </c>
      <c r="AW444" s="14" t="s">
        <v>36</v>
      </c>
      <c r="AX444" s="14" t="s">
        <v>81</v>
      </c>
      <c r="AY444" s="254" t="s">
        <v>156</v>
      </c>
    </row>
    <row r="445" s="13" customFormat="1">
      <c r="A445" s="13"/>
      <c r="B445" s="233"/>
      <c r="C445" s="234"/>
      <c r="D445" s="235" t="s">
        <v>165</v>
      </c>
      <c r="E445" s="236" t="s">
        <v>1</v>
      </c>
      <c r="F445" s="237" t="s">
        <v>577</v>
      </c>
      <c r="G445" s="234"/>
      <c r="H445" s="236" t="s">
        <v>1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165</v>
      </c>
      <c r="AU445" s="243" t="s">
        <v>91</v>
      </c>
      <c r="AV445" s="13" t="s">
        <v>89</v>
      </c>
      <c r="AW445" s="13" t="s">
        <v>36</v>
      </c>
      <c r="AX445" s="13" t="s">
        <v>81</v>
      </c>
      <c r="AY445" s="243" t="s">
        <v>156</v>
      </c>
    </row>
    <row r="446" s="14" customFormat="1">
      <c r="A446" s="14"/>
      <c r="B446" s="244"/>
      <c r="C446" s="245"/>
      <c r="D446" s="235" t="s">
        <v>165</v>
      </c>
      <c r="E446" s="246" t="s">
        <v>1</v>
      </c>
      <c r="F446" s="247" t="s">
        <v>583</v>
      </c>
      <c r="G446" s="245"/>
      <c r="H446" s="248">
        <v>6.9279999999999999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4" t="s">
        <v>165</v>
      </c>
      <c r="AU446" s="254" t="s">
        <v>91</v>
      </c>
      <c r="AV446" s="14" t="s">
        <v>91</v>
      </c>
      <c r="AW446" s="14" t="s">
        <v>36</v>
      </c>
      <c r="AX446" s="14" t="s">
        <v>81</v>
      </c>
      <c r="AY446" s="254" t="s">
        <v>156</v>
      </c>
    </row>
    <row r="447" s="15" customFormat="1">
      <c r="A447" s="15"/>
      <c r="B447" s="255"/>
      <c r="C447" s="256"/>
      <c r="D447" s="235" t="s">
        <v>165</v>
      </c>
      <c r="E447" s="257" t="s">
        <v>1</v>
      </c>
      <c r="F447" s="258" t="s">
        <v>171</v>
      </c>
      <c r="G447" s="256"/>
      <c r="H447" s="259">
        <v>16.5</v>
      </c>
      <c r="I447" s="260"/>
      <c r="J447" s="256"/>
      <c r="K447" s="256"/>
      <c r="L447" s="261"/>
      <c r="M447" s="262"/>
      <c r="N447" s="263"/>
      <c r="O447" s="263"/>
      <c r="P447" s="263"/>
      <c r="Q447" s="263"/>
      <c r="R447" s="263"/>
      <c r="S447" s="263"/>
      <c r="T447" s="264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5" t="s">
        <v>165</v>
      </c>
      <c r="AU447" s="265" t="s">
        <v>91</v>
      </c>
      <c r="AV447" s="15" t="s">
        <v>163</v>
      </c>
      <c r="AW447" s="15" t="s">
        <v>36</v>
      </c>
      <c r="AX447" s="15" t="s">
        <v>89</v>
      </c>
      <c r="AY447" s="265" t="s">
        <v>156</v>
      </c>
    </row>
    <row r="448" s="2" customFormat="1" ht="24.15" customHeight="1">
      <c r="A448" s="39"/>
      <c r="B448" s="40"/>
      <c r="C448" s="269" t="s">
        <v>603</v>
      </c>
      <c r="D448" s="269" t="s">
        <v>371</v>
      </c>
      <c r="E448" s="270" t="s">
        <v>604</v>
      </c>
      <c r="F448" s="271" t="s">
        <v>605</v>
      </c>
      <c r="G448" s="272" t="s">
        <v>185</v>
      </c>
      <c r="H448" s="273">
        <v>1111.8910000000001</v>
      </c>
      <c r="I448" s="274"/>
      <c r="J448" s="275">
        <f>ROUND(I448*H448,2)</f>
        <v>0</v>
      </c>
      <c r="K448" s="271" t="s">
        <v>162</v>
      </c>
      <c r="L448" s="276"/>
      <c r="M448" s="277" t="s">
        <v>1</v>
      </c>
      <c r="N448" s="278" t="s">
        <v>46</v>
      </c>
      <c r="O448" s="92"/>
      <c r="P448" s="229">
        <f>O448*H448</f>
        <v>0</v>
      </c>
      <c r="Q448" s="229">
        <v>0.00029999999999999997</v>
      </c>
      <c r="R448" s="229">
        <f>Q448*H448</f>
        <v>0.33356730000000001</v>
      </c>
      <c r="S448" s="229">
        <v>0</v>
      </c>
      <c r="T448" s="230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1" t="s">
        <v>493</v>
      </c>
      <c r="AT448" s="231" t="s">
        <v>371</v>
      </c>
      <c r="AU448" s="231" t="s">
        <v>91</v>
      </c>
      <c r="AY448" s="18" t="s">
        <v>156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18" t="s">
        <v>89</v>
      </c>
      <c r="BK448" s="232">
        <f>ROUND(I448*H448,2)</f>
        <v>0</v>
      </c>
      <c r="BL448" s="18" t="s">
        <v>276</v>
      </c>
      <c r="BM448" s="231" t="s">
        <v>606</v>
      </c>
    </row>
    <row r="449" s="14" customFormat="1">
      <c r="A449" s="14"/>
      <c r="B449" s="244"/>
      <c r="C449" s="245"/>
      <c r="D449" s="235" t="s">
        <v>165</v>
      </c>
      <c r="E449" s="245"/>
      <c r="F449" s="247" t="s">
        <v>607</v>
      </c>
      <c r="G449" s="245"/>
      <c r="H449" s="248">
        <v>1111.8910000000001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4" t="s">
        <v>165</v>
      </c>
      <c r="AU449" s="254" t="s">
        <v>91</v>
      </c>
      <c r="AV449" s="14" t="s">
        <v>91</v>
      </c>
      <c r="AW449" s="14" t="s">
        <v>4</v>
      </c>
      <c r="AX449" s="14" t="s">
        <v>89</v>
      </c>
      <c r="AY449" s="254" t="s">
        <v>156</v>
      </c>
    </row>
    <row r="450" s="2" customFormat="1" ht="44.25" customHeight="1">
      <c r="A450" s="39"/>
      <c r="B450" s="40"/>
      <c r="C450" s="220" t="s">
        <v>608</v>
      </c>
      <c r="D450" s="220" t="s">
        <v>158</v>
      </c>
      <c r="E450" s="221" t="s">
        <v>609</v>
      </c>
      <c r="F450" s="222" t="s">
        <v>610</v>
      </c>
      <c r="G450" s="223" t="s">
        <v>185</v>
      </c>
      <c r="H450" s="224">
        <v>80.310000000000002</v>
      </c>
      <c r="I450" s="225"/>
      <c r="J450" s="226">
        <f>ROUND(I450*H450,2)</f>
        <v>0</v>
      </c>
      <c r="K450" s="222" t="s">
        <v>1</v>
      </c>
      <c r="L450" s="45"/>
      <c r="M450" s="227" t="s">
        <v>1</v>
      </c>
      <c r="N450" s="228" t="s">
        <v>46</v>
      </c>
      <c r="O450" s="92"/>
      <c r="P450" s="229">
        <f>O450*H450</f>
        <v>0</v>
      </c>
      <c r="Q450" s="229">
        <v>0</v>
      </c>
      <c r="R450" s="229">
        <f>Q450*H450</f>
        <v>0</v>
      </c>
      <c r="S450" s="229">
        <v>0</v>
      </c>
      <c r="T450" s="230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1" t="s">
        <v>276</v>
      </c>
      <c r="AT450" s="231" t="s">
        <v>158</v>
      </c>
      <c r="AU450" s="231" t="s">
        <v>91</v>
      </c>
      <c r="AY450" s="18" t="s">
        <v>156</v>
      </c>
      <c r="BE450" s="232">
        <f>IF(N450="základní",J450,0)</f>
        <v>0</v>
      </c>
      <c r="BF450" s="232">
        <f>IF(N450="snížená",J450,0)</f>
        <v>0</v>
      </c>
      <c r="BG450" s="232">
        <f>IF(N450="zákl. přenesená",J450,0)</f>
        <v>0</v>
      </c>
      <c r="BH450" s="232">
        <f>IF(N450="sníž. přenesená",J450,0)</f>
        <v>0</v>
      </c>
      <c r="BI450" s="232">
        <f>IF(N450="nulová",J450,0)</f>
        <v>0</v>
      </c>
      <c r="BJ450" s="18" t="s">
        <v>89</v>
      </c>
      <c r="BK450" s="232">
        <f>ROUND(I450*H450,2)</f>
        <v>0</v>
      </c>
      <c r="BL450" s="18" t="s">
        <v>276</v>
      </c>
      <c r="BM450" s="231" t="s">
        <v>611</v>
      </c>
    </row>
    <row r="451" s="13" customFormat="1">
      <c r="A451" s="13"/>
      <c r="B451" s="233"/>
      <c r="C451" s="234"/>
      <c r="D451" s="235" t="s">
        <v>165</v>
      </c>
      <c r="E451" s="236" t="s">
        <v>1</v>
      </c>
      <c r="F451" s="237" t="s">
        <v>612</v>
      </c>
      <c r="G451" s="234"/>
      <c r="H451" s="236" t="s">
        <v>1</v>
      </c>
      <c r="I451" s="238"/>
      <c r="J451" s="234"/>
      <c r="K451" s="234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165</v>
      </c>
      <c r="AU451" s="243" t="s">
        <v>91</v>
      </c>
      <c r="AV451" s="13" t="s">
        <v>89</v>
      </c>
      <c r="AW451" s="13" t="s">
        <v>36</v>
      </c>
      <c r="AX451" s="13" t="s">
        <v>81</v>
      </c>
      <c r="AY451" s="243" t="s">
        <v>156</v>
      </c>
    </row>
    <row r="452" s="13" customFormat="1">
      <c r="A452" s="13"/>
      <c r="B452" s="233"/>
      <c r="C452" s="234"/>
      <c r="D452" s="235" t="s">
        <v>165</v>
      </c>
      <c r="E452" s="236" t="s">
        <v>1</v>
      </c>
      <c r="F452" s="237" t="s">
        <v>498</v>
      </c>
      <c r="G452" s="234"/>
      <c r="H452" s="236" t="s">
        <v>1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165</v>
      </c>
      <c r="AU452" s="243" t="s">
        <v>91</v>
      </c>
      <c r="AV452" s="13" t="s">
        <v>89</v>
      </c>
      <c r="AW452" s="13" t="s">
        <v>36</v>
      </c>
      <c r="AX452" s="13" t="s">
        <v>81</v>
      </c>
      <c r="AY452" s="243" t="s">
        <v>156</v>
      </c>
    </row>
    <row r="453" s="14" customFormat="1">
      <c r="A453" s="14"/>
      <c r="B453" s="244"/>
      <c r="C453" s="245"/>
      <c r="D453" s="235" t="s">
        <v>165</v>
      </c>
      <c r="E453" s="246" t="s">
        <v>1</v>
      </c>
      <c r="F453" s="247" t="s">
        <v>299</v>
      </c>
      <c r="G453" s="245"/>
      <c r="H453" s="248">
        <v>80.310000000000002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165</v>
      </c>
      <c r="AU453" s="254" t="s">
        <v>91</v>
      </c>
      <c r="AV453" s="14" t="s">
        <v>91</v>
      </c>
      <c r="AW453" s="14" t="s">
        <v>36</v>
      </c>
      <c r="AX453" s="14" t="s">
        <v>81</v>
      </c>
      <c r="AY453" s="254" t="s">
        <v>156</v>
      </c>
    </row>
    <row r="454" s="15" customFormat="1">
      <c r="A454" s="15"/>
      <c r="B454" s="255"/>
      <c r="C454" s="256"/>
      <c r="D454" s="235" t="s">
        <v>165</v>
      </c>
      <c r="E454" s="257" t="s">
        <v>307</v>
      </c>
      <c r="F454" s="258" t="s">
        <v>171</v>
      </c>
      <c r="G454" s="256"/>
      <c r="H454" s="259">
        <v>80.310000000000002</v>
      </c>
      <c r="I454" s="260"/>
      <c r="J454" s="256"/>
      <c r="K454" s="256"/>
      <c r="L454" s="261"/>
      <c r="M454" s="262"/>
      <c r="N454" s="263"/>
      <c r="O454" s="263"/>
      <c r="P454" s="263"/>
      <c r="Q454" s="263"/>
      <c r="R454" s="263"/>
      <c r="S454" s="263"/>
      <c r="T454" s="264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5" t="s">
        <v>165</v>
      </c>
      <c r="AU454" s="265" t="s">
        <v>91</v>
      </c>
      <c r="AV454" s="15" t="s">
        <v>163</v>
      </c>
      <c r="AW454" s="15" t="s">
        <v>36</v>
      </c>
      <c r="AX454" s="15" t="s">
        <v>89</v>
      </c>
      <c r="AY454" s="265" t="s">
        <v>156</v>
      </c>
    </row>
    <row r="455" s="2" customFormat="1" ht="33" customHeight="1">
      <c r="A455" s="39"/>
      <c r="B455" s="40"/>
      <c r="C455" s="269" t="s">
        <v>613</v>
      </c>
      <c r="D455" s="269" t="s">
        <v>371</v>
      </c>
      <c r="E455" s="270" t="s">
        <v>614</v>
      </c>
      <c r="F455" s="271" t="s">
        <v>615</v>
      </c>
      <c r="G455" s="272" t="s">
        <v>185</v>
      </c>
      <c r="H455" s="273">
        <v>92.356999999999999</v>
      </c>
      <c r="I455" s="274"/>
      <c r="J455" s="275">
        <f>ROUND(I455*H455,2)</f>
        <v>0</v>
      </c>
      <c r="K455" s="271" t="s">
        <v>162</v>
      </c>
      <c r="L455" s="276"/>
      <c r="M455" s="277" t="s">
        <v>1</v>
      </c>
      <c r="N455" s="278" t="s">
        <v>46</v>
      </c>
      <c r="O455" s="92"/>
      <c r="P455" s="229">
        <f>O455*H455</f>
        <v>0</v>
      </c>
      <c r="Q455" s="229">
        <v>0.0019</v>
      </c>
      <c r="R455" s="229">
        <f>Q455*H455</f>
        <v>0.1754783</v>
      </c>
      <c r="S455" s="229">
        <v>0</v>
      </c>
      <c r="T455" s="230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1" t="s">
        <v>493</v>
      </c>
      <c r="AT455" s="231" t="s">
        <v>371</v>
      </c>
      <c r="AU455" s="231" t="s">
        <v>91</v>
      </c>
      <c r="AY455" s="18" t="s">
        <v>156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8" t="s">
        <v>89</v>
      </c>
      <c r="BK455" s="232">
        <f>ROUND(I455*H455,2)</f>
        <v>0</v>
      </c>
      <c r="BL455" s="18" t="s">
        <v>276</v>
      </c>
      <c r="BM455" s="231" t="s">
        <v>616</v>
      </c>
    </row>
    <row r="456" s="14" customFormat="1">
      <c r="A456" s="14"/>
      <c r="B456" s="244"/>
      <c r="C456" s="245"/>
      <c r="D456" s="235" t="s">
        <v>165</v>
      </c>
      <c r="E456" s="245"/>
      <c r="F456" s="247" t="s">
        <v>504</v>
      </c>
      <c r="G456" s="245"/>
      <c r="H456" s="248">
        <v>92.356999999999999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4" t="s">
        <v>165</v>
      </c>
      <c r="AU456" s="254" t="s">
        <v>91</v>
      </c>
      <c r="AV456" s="14" t="s">
        <v>91</v>
      </c>
      <c r="AW456" s="14" t="s">
        <v>4</v>
      </c>
      <c r="AX456" s="14" t="s">
        <v>89</v>
      </c>
      <c r="AY456" s="254" t="s">
        <v>156</v>
      </c>
    </row>
    <row r="457" s="2" customFormat="1" ht="66.75" customHeight="1">
      <c r="A457" s="39"/>
      <c r="B457" s="40"/>
      <c r="C457" s="220" t="s">
        <v>617</v>
      </c>
      <c r="D457" s="220" t="s">
        <v>158</v>
      </c>
      <c r="E457" s="221" t="s">
        <v>618</v>
      </c>
      <c r="F457" s="222" t="s">
        <v>619</v>
      </c>
      <c r="G457" s="223" t="s">
        <v>185</v>
      </c>
      <c r="H457" s="224">
        <v>662.85000000000002</v>
      </c>
      <c r="I457" s="225"/>
      <c r="J457" s="226">
        <f>ROUND(I457*H457,2)</f>
        <v>0</v>
      </c>
      <c r="K457" s="222" t="s">
        <v>162</v>
      </c>
      <c r="L457" s="45"/>
      <c r="M457" s="227" t="s">
        <v>1</v>
      </c>
      <c r="N457" s="228" t="s">
        <v>46</v>
      </c>
      <c r="O457" s="92"/>
      <c r="P457" s="229">
        <f>O457*H457</f>
        <v>0</v>
      </c>
      <c r="Q457" s="229">
        <v>0.00013999999999999999</v>
      </c>
      <c r="R457" s="229">
        <f>Q457*H457</f>
        <v>0.092798999999999993</v>
      </c>
      <c r="S457" s="229">
        <v>0</v>
      </c>
      <c r="T457" s="230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1" t="s">
        <v>276</v>
      </c>
      <c r="AT457" s="231" t="s">
        <v>158</v>
      </c>
      <c r="AU457" s="231" t="s">
        <v>91</v>
      </c>
      <c r="AY457" s="18" t="s">
        <v>156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8" t="s">
        <v>89</v>
      </c>
      <c r="BK457" s="232">
        <f>ROUND(I457*H457,2)</f>
        <v>0</v>
      </c>
      <c r="BL457" s="18" t="s">
        <v>276</v>
      </c>
      <c r="BM457" s="231" t="s">
        <v>620</v>
      </c>
    </row>
    <row r="458" s="13" customFormat="1">
      <c r="A458" s="13"/>
      <c r="B458" s="233"/>
      <c r="C458" s="234"/>
      <c r="D458" s="235" t="s">
        <v>165</v>
      </c>
      <c r="E458" s="236" t="s">
        <v>1</v>
      </c>
      <c r="F458" s="237" t="s">
        <v>612</v>
      </c>
      <c r="G458" s="234"/>
      <c r="H458" s="236" t="s">
        <v>1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165</v>
      </c>
      <c r="AU458" s="243" t="s">
        <v>91</v>
      </c>
      <c r="AV458" s="13" t="s">
        <v>89</v>
      </c>
      <c r="AW458" s="13" t="s">
        <v>36</v>
      </c>
      <c r="AX458" s="13" t="s">
        <v>81</v>
      </c>
      <c r="AY458" s="243" t="s">
        <v>156</v>
      </c>
    </row>
    <row r="459" s="13" customFormat="1">
      <c r="A459" s="13"/>
      <c r="B459" s="233"/>
      <c r="C459" s="234"/>
      <c r="D459" s="235" t="s">
        <v>165</v>
      </c>
      <c r="E459" s="236" t="s">
        <v>1</v>
      </c>
      <c r="F459" s="237" t="s">
        <v>594</v>
      </c>
      <c r="G459" s="234"/>
      <c r="H459" s="236" t="s">
        <v>1</v>
      </c>
      <c r="I459" s="238"/>
      <c r="J459" s="234"/>
      <c r="K459" s="234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165</v>
      </c>
      <c r="AU459" s="243" t="s">
        <v>91</v>
      </c>
      <c r="AV459" s="13" t="s">
        <v>89</v>
      </c>
      <c r="AW459" s="13" t="s">
        <v>36</v>
      </c>
      <c r="AX459" s="13" t="s">
        <v>81</v>
      </c>
      <c r="AY459" s="243" t="s">
        <v>156</v>
      </c>
    </row>
    <row r="460" s="14" customFormat="1">
      <c r="A460" s="14"/>
      <c r="B460" s="244"/>
      <c r="C460" s="245"/>
      <c r="D460" s="235" t="s">
        <v>165</v>
      </c>
      <c r="E460" s="246" t="s">
        <v>1</v>
      </c>
      <c r="F460" s="247" t="s">
        <v>621</v>
      </c>
      <c r="G460" s="245"/>
      <c r="H460" s="248">
        <v>322.38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165</v>
      </c>
      <c r="AU460" s="254" t="s">
        <v>91</v>
      </c>
      <c r="AV460" s="14" t="s">
        <v>91</v>
      </c>
      <c r="AW460" s="14" t="s">
        <v>36</v>
      </c>
      <c r="AX460" s="14" t="s">
        <v>81</v>
      </c>
      <c r="AY460" s="254" t="s">
        <v>156</v>
      </c>
    </row>
    <row r="461" s="16" customFormat="1">
      <c r="A461" s="16"/>
      <c r="B461" s="279"/>
      <c r="C461" s="280"/>
      <c r="D461" s="235" t="s">
        <v>165</v>
      </c>
      <c r="E461" s="281" t="s">
        <v>305</v>
      </c>
      <c r="F461" s="282" t="s">
        <v>394</v>
      </c>
      <c r="G461" s="280"/>
      <c r="H461" s="283">
        <v>322.38</v>
      </c>
      <c r="I461" s="284"/>
      <c r="J461" s="280"/>
      <c r="K461" s="280"/>
      <c r="L461" s="285"/>
      <c r="M461" s="286"/>
      <c r="N461" s="287"/>
      <c r="O461" s="287"/>
      <c r="P461" s="287"/>
      <c r="Q461" s="287"/>
      <c r="R461" s="287"/>
      <c r="S461" s="287"/>
      <c r="T461" s="288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T461" s="289" t="s">
        <v>165</v>
      </c>
      <c r="AU461" s="289" t="s">
        <v>91</v>
      </c>
      <c r="AV461" s="16" t="s">
        <v>105</v>
      </c>
      <c r="AW461" s="16" t="s">
        <v>36</v>
      </c>
      <c r="AX461" s="16" t="s">
        <v>81</v>
      </c>
      <c r="AY461" s="289" t="s">
        <v>156</v>
      </c>
    </row>
    <row r="462" s="13" customFormat="1">
      <c r="A462" s="13"/>
      <c r="B462" s="233"/>
      <c r="C462" s="234"/>
      <c r="D462" s="235" t="s">
        <v>165</v>
      </c>
      <c r="E462" s="236" t="s">
        <v>1</v>
      </c>
      <c r="F462" s="237" t="s">
        <v>577</v>
      </c>
      <c r="G462" s="234"/>
      <c r="H462" s="236" t="s">
        <v>1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165</v>
      </c>
      <c r="AU462" s="243" t="s">
        <v>91</v>
      </c>
      <c r="AV462" s="13" t="s">
        <v>89</v>
      </c>
      <c r="AW462" s="13" t="s">
        <v>36</v>
      </c>
      <c r="AX462" s="13" t="s">
        <v>81</v>
      </c>
      <c r="AY462" s="243" t="s">
        <v>156</v>
      </c>
    </row>
    <row r="463" s="14" customFormat="1">
      <c r="A463" s="14"/>
      <c r="B463" s="244"/>
      <c r="C463" s="245"/>
      <c r="D463" s="235" t="s">
        <v>165</v>
      </c>
      <c r="E463" s="246" t="s">
        <v>1</v>
      </c>
      <c r="F463" s="247" t="s">
        <v>622</v>
      </c>
      <c r="G463" s="245"/>
      <c r="H463" s="248">
        <v>251.15000000000001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165</v>
      </c>
      <c r="AU463" s="254" t="s">
        <v>91</v>
      </c>
      <c r="AV463" s="14" t="s">
        <v>91</v>
      </c>
      <c r="AW463" s="14" t="s">
        <v>36</v>
      </c>
      <c r="AX463" s="14" t="s">
        <v>81</v>
      </c>
      <c r="AY463" s="254" t="s">
        <v>156</v>
      </c>
    </row>
    <row r="464" s="16" customFormat="1">
      <c r="A464" s="16"/>
      <c r="B464" s="279"/>
      <c r="C464" s="280"/>
      <c r="D464" s="235" t="s">
        <v>165</v>
      </c>
      <c r="E464" s="281" t="s">
        <v>308</v>
      </c>
      <c r="F464" s="282" t="s">
        <v>394</v>
      </c>
      <c r="G464" s="280"/>
      <c r="H464" s="283">
        <v>251.15000000000001</v>
      </c>
      <c r="I464" s="284"/>
      <c r="J464" s="280"/>
      <c r="K464" s="280"/>
      <c r="L464" s="285"/>
      <c r="M464" s="286"/>
      <c r="N464" s="287"/>
      <c r="O464" s="287"/>
      <c r="P464" s="287"/>
      <c r="Q464" s="287"/>
      <c r="R464" s="287"/>
      <c r="S464" s="287"/>
      <c r="T464" s="288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T464" s="289" t="s">
        <v>165</v>
      </c>
      <c r="AU464" s="289" t="s">
        <v>91</v>
      </c>
      <c r="AV464" s="16" t="s">
        <v>105</v>
      </c>
      <c r="AW464" s="16" t="s">
        <v>36</v>
      </c>
      <c r="AX464" s="16" t="s">
        <v>81</v>
      </c>
      <c r="AY464" s="289" t="s">
        <v>156</v>
      </c>
    </row>
    <row r="465" s="13" customFormat="1">
      <c r="A465" s="13"/>
      <c r="B465" s="233"/>
      <c r="C465" s="234"/>
      <c r="D465" s="235" t="s">
        <v>165</v>
      </c>
      <c r="E465" s="236" t="s">
        <v>1</v>
      </c>
      <c r="F465" s="237" t="s">
        <v>597</v>
      </c>
      <c r="G465" s="234"/>
      <c r="H465" s="236" t="s">
        <v>1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165</v>
      </c>
      <c r="AU465" s="243" t="s">
        <v>91</v>
      </c>
      <c r="AV465" s="13" t="s">
        <v>89</v>
      </c>
      <c r="AW465" s="13" t="s">
        <v>36</v>
      </c>
      <c r="AX465" s="13" t="s">
        <v>81</v>
      </c>
      <c r="AY465" s="243" t="s">
        <v>156</v>
      </c>
    </row>
    <row r="466" s="14" customFormat="1">
      <c r="A466" s="14"/>
      <c r="B466" s="244"/>
      <c r="C466" s="245"/>
      <c r="D466" s="235" t="s">
        <v>165</v>
      </c>
      <c r="E466" s="246" t="s">
        <v>1</v>
      </c>
      <c r="F466" s="247" t="s">
        <v>623</v>
      </c>
      <c r="G466" s="245"/>
      <c r="H466" s="248">
        <v>89.319999999999993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165</v>
      </c>
      <c r="AU466" s="254" t="s">
        <v>91</v>
      </c>
      <c r="AV466" s="14" t="s">
        <v>91</v>
      </c>
      <c r="AW466" s="14" t="s">
        <v>36</v>
      </c>
      <c r="AX466" s="14" t="s">
        <v>81</v>
      </c>
      <c r="AY466" s="254" t="s">
        <v>156</v>
      </c>
    </row>
    <row r="467" s="16" customFormat="1">
      <c r="A467" s="16"/>
      <c r="B467" s="279"/>
      <c r="C467" s="280"/>
      <c r="D467" s="235" t="s">
        <v>165</v>
      </c>
      <c r="E467" s="281" t="s">
        <v>310</v>
      </c>
      <c r="F467" s="282" t="s">
        <v>394</v>
      </c>
      <c r="G467" s="280"/>
      <c r="H467" s="283">
        <v>89.319999999999993</v>
      </c>
      <c r="I467" s="284"/>
      <c r="J467" s="280"/>
      <c r="K467" s="280"/>
      <c r="L467" s="285"/>
      <c r="M467" s="286"/>
      <c r="N467" s="287"/>
      <c r="O467" s="287"/>
      <c r="P467" s="287"/>
      <c r="Q467" s="287"/>
      <c r="R467" s="287"/>
      <c r="S467" s="287"/>
      <c r="T467" s="288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T467" s="289" t="s">
        <v>165</v>
      </c>
      <c r="AU467" s="289" t="s">
        <v>91</v>
      </c>
      <c r="AV467" s="16" t="s">
        <v>105</v>
      </c>
      <c r="AW467" s="16" t="s">
        <v>36</v>
      </c>
      <c r="AX467" s="16" t="s">
        <v>81</v>
      </c>
      <c r="AY467" s="289" t="s">
        <v>156</v>
      </c>
    </row>
    <row r="468" s="15" customFormat="1">
      <c r="A468" s="15"/>
      <c r="B468" s="255"/>
      <c r="C468" s="256"/>
      <c r="D468" s="235" t="s">
        <v>165</v>
      </c>
      <c r="E468" s="257" t="s">
        <v>1</v>
      </c>
      <c r="F468" s="258" t="s">
        <v>171</v>
      </c>
      <c r="G468" s="256"/>
      <c r="H468" s="259">
        <v>662.85000000000002</v>
      </c>
      <c r="I468" s="260"/>
      <c r="J468" s="256"/>
      <c r="K468" s="256"/>
      <c r="L468" s="261"/>
      <c r="M468" s="262"/>
      <c r="N468" s="263"/>
      <c r="O468" s="263"/>
      <c r="P468" s="263"/>
      <c r="Q468" s="263"/>
      <c r="R468" s="263"/>
      <c r="S468" s="263"/>
      <c r="T468" s="264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65" t="s">
        <v>165</v>
      </c>
      <c r="AU468" s="265" t="s">
        <v>91</v>
      </c>
      <c r="AV468" s="15" t="s">
        <v>163</v>
      </c>
      <c r="AW468" s="15" t="s">
        <v>36</v>
      </c>
      <c r="AX468" s="15" t="s">
        <v>89</v>
      </c>
      <c r="AY468" s="265" t="s">
        <v>156</v>
      </c>
    </row>
    <row r="469" s="2" customFormat="1" ht="49.05" customHeight="1">
      <c r="A469" s="39"/>
      <c r="B469" s="40"/>
      <c r="C469" s="220" t="s">
        <v>624</v>
      </c>
      <c r="D469" s="220" t="s">
        <v>158</v>
      </c>
      <c r="E469" s="221" t="s">
        <v>625</v>
      </c>
      <c r="F469" s="222" t="s">
        <v>626</v>
      </c>
      <c r="G469" s="223" t="s">
        <v>185</v>
      </c>
      <c r="H469" s="224">
        <v>16.5</v>
      </c>
      <c r="I469" s="225"/>
      <c r="J469" s="226">
        <f>ROUND(I469*H469,2)</f>
        <v>0</v>
      </c>
      <c r="K469" s="222" t="s">
        <v>162</v>
      </c>
      <c r="L469" s="45"/>
      <c r="M469" s="227" t="s">
        <v>1</v>
      </c>
      <c r="N469" s="228" t="s">
        <v>46</v>
      </c>
      <c r="O469" s="92"/>
      <c r="P469" s="229">
        <f>O469*H469</f>
        <v>0</v>
      </c>
      <c r="Q469" s="229">
        <v>0</v>
      </c>
      <c r="R469" s="229">
        <f>Q469*H469</f>
        <v>0</v>
      </c>
      <c r="S469" s="229">
        <v>0</v>
      </c>
      <c r="T469" s="230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1" t="s">
        <v>163</v>
      </c>
      <c r="AT469" s="231" t="s">
        <v>158</v>
      </c>
      <c r="AU469" s="231" t="s">
        <v>91</v>
      </c>
      <c r="AY469" s="18" t="s">
        <v>156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8" t="s">
        <v>89</v>
      </c>
      <c r="BK469" s="232">
        <f>ROUND(I469*H469,2)</f>
        <v>0</v>
      </c>
      <c r="BL469" s="18" t="s">
        <v>163</v>
      </c>
      <c r="BM469" s="231" t="s">
        <v>627</v>
      </c>
    </row>
    <row r="470" s="13" customFormat="1">
      <c r="A470" s="13"/>
      <c r="B470" s="233"/>
      <c r="C470" s="234"/>
      <c r="D470" s="235" t="s">
        <v>165</v>
      </c>
      <c r="E470" s="236" t="s">
        <v>1</v>
      </c>
      <c r="F470" s="237" t="s">
        <v>628</v>
      </c>
      <c r="G470" s="234"/>
      <c r="H470" s="236" t="s">
        <v>1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165</v>
      </c>
      <c r="AU470" s="243" t="s">
        <v>91</v>
      </c>
      <c r="AV470" s="13" t="s">
        <v>89</v>
      </c>
      <c r="AW470" s="13" t="s">
        <v>36</v>
      </c>
      <c r="AX470" s="13" t="s">
        <v>81</v>
      </c>
      <c r="AY470" s="243" t="s">
        <v>156</v>
      </c>
    </row>
    <row r="471" s="13" customFormat="1">
      <c r="A471" s="13"/>
      <c r="B471" s="233"/>
      <c r="C471" s="234"/>
      <c r="D471" s="235" t="s">
        <v>165</v>
      </c>
      <c r="E471" s="236" t="s">
        <v>1</v>
      </c>
      <c r="F471" s="237" t="s">
        <v>498</v>
      </c>
      <c r="G471" s="234"/>
      <c r="H471" s="236" t="s">
        <v>1</v>
      </c>
      <c r="I471" s="238"/>
      <c r="J471" s="234"/>
      <c r="K471" s="234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165</v>
      </c>
      <c r="AU471" s="243" t="s">
        <v>91</v>
      </c>
      <c r="AV471" s="13" t="s">
        <v>89</v>
      </c>
      <c r="AW471" s="13" t="s">
        <v>36</v>
      </c>
      <c r="AX471" s="13" t="s">
        <v>81</v>
      </c>
      <c r="AY471" s="243" t="s">
        <v>156</v>
      </c>
    </row>
    <row r="472" s="14" customFormat="1">
      <c r="A472" s="14"/>
      <c r="B472" s="244"/>
      <c r="C472" s="245"/>
      <c r="D472" s="235" t="s">
        <v>165</v>
      </c>
      <c r="E472" s="246" t="s">
        <v>1</v>
      </c>
      <c r="F472" s="247" t="s">
        <v>551</v>
      </c>
      <c r="G472" s="245"/>
      <c r="H472" s="248">
        <v>5.6479999999999997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4" t="s">
        <v>165</v>
      </c>
      <c r="AU472" s="254" t="s">
        <v>91</v>
      </c>
      <c r="AV472" s="14" t="s">
        <v>91</v>
      </c>
      <c r="AW472" s="14" t="s">
        <v>36</v>
      </c>
      <c r="AX472" s="14" t="s">
        <v>81</v>
      </c>
      <c r="AY472" s="254" t="s">
        <v>156</v>
      </c>
    </row>
    <row r="473" s="13" customFormat="1">
      <c r="A473" s="13"/>
      <c r="B473" s="233"/>
      <c r="C473" s="234"/>
      <c r="D473" s="235" t="s">
        <v>165</v>
      </c>
      <c r="E473" s="236" t="s">
        <v>1</v>
      </c>
      <c r="F473" s="237" t="s">
        <v>594</v>
      </c>
      <c r="G473" s="234"/>
      <c r="H473" s="236" t="s">
        <v>1</v>
      </c>
      <c r="I473" s="238"/>
      <c r="J473" s="234"/>
      <c r="K473" s="234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165</v>
      </c>
      <c r="AU473" s="243" t="s">
        <v>91</v>
      </c>
      <c r="AV473" s="13" t="s">
        <v>89</v>
      </c>
      <c r="AW473" s="13" t="s">
        <v>36</v>
      </c>
      <c r="AX473" s="13" t="s">
        <v>81</v>
      </c>
      <c r="AY473" s="243" t="s">
        <v>156</v>
      </c>
    </row>
    <row r="474" s="14" customFormat="1">
      <c r="A474" s="14"/>
      <c r="B474" s="244"/>
      <c r="C474" s="245"/>
      <c r="D474" s="235" t="s">
        <v>165</v>
      </c>
      <c r="E474" s="246" t="s">
        <v>1</v>
      </c>
      <c r="F474" s="247" t="s">
        <v>602</v>
      </c>
      <c r="G474" s="245"/>
      <c r="H474" s="248">
        <v>3.9239999999999999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4" t="s">
        <v>165</v>
      </c>
      <c r="AU474" s="254" t="s">
        <v>91</v>
      </c>
      <c r="AV474" s="14" t="s">
        <v>91</v>
      </c>
      <c r="AW474" s="14" t="s">
        <v>36</v>
      </c>
      <c r="AX474" s="14" t="s">
        <v>81</v>
      </c>
      <c r="AY474" s="254" t="s">
        <v>156</v>
      </c>
    </row>
    <row r="475" s="13" customFormat="1">
      <c r="A475" s="13"/>
      <c r="B475" s="233"/>
      <c r="C475" s="234"/>
      <c r="D475" s="235" t="s">
        <v>165</v>
      </c>
      <c r="E475" s="236" t="s">
        <v>1</v>
      </c>
      <c r="F475" s="237" t="s">
        <v>577</v>
      </c>
      <c r="G475" s="234"/>
      <c r="H475" s="236" t="s">
        <v>1</v>
      </c>
      <c r="I475" s="238"/>
      <c r="J475" s="234"/>
      <c r="K475" s="234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165</v>
      </c>
      <c r="AU475" s="243" t="s">
        <v>91</v>
      </c>
      <c r="AV475" s="13" t="s">
        <v>89</v>
      </c>
      <c r="AW475" s="13" t="s">
        <v>36</v>
      </c>
      <c r="AX475" s="13" t="s">
        <v>81</v>
      </c>
      <c r="AY475" s="243" t="s">
        <v>156</v>
      </c>
    </row>
    <row r="476" s="14" customFormat="1">
      <c r="A476" s="14"/>
      <c r="B476" s="244"/>
      <c r="C476" s="245"/>
      <c r="D476" s="235" t="s">
        <v>165</v>
      </c>
      <c r="E476" s="246" t="s">
        <v>1</v>
      </c>
      <c r="F476" s="247" t="s">
        <v>583</v>
      </c>
      <c r="G476" s="245"/>
      <c r="H476" s="248">
        <v>6.9279999999999999</v>
      </c>
      <c r="I476" s="249"/>
      <c r="J476" s="245"/>
      <c r="K476" s="245"/>
      <c r="L476" s="250"/>
      <c r="M476" s="251"/>
      <c r="N476" s="252"/>
      <c r="O476" s="252"/>
      <c r="P476" s="252"/>
      <c r="Q476" s="252"/>
      <c r="R476" s="252"/>
      <c r="S476" s="252"/>
      <c r="T476" s="25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4" t="s">
        <v>165</v>
      </c>
      <c r="AU476" s="254" t="s">
        <v>91</v>
      </c>
      <c r="AV476" s="14" t="s">
        <v>91</v>
      </c>
      <c r="AW476" s="14" t="s">
        <v>36</v>
      </c>
      <c r="AX476" s="14" t="s">
        <v>81</v>
      </c>
      <c r="AY476" s="254" t="s">
        <v>156</v>
      </c>
    </row>
    <row r="477" s="15" customFormat="1">
      <c r="A477" s="15"/>
      <c r="B477" s="255"/>
      <c r="C477" s="256"/>
      <c r="D477" s="235" t="s">
        <v>165</v>
      </c>
      <c r="E477" s="257" t="s">
        <v>1</v>
      </c>
      <c r="F477" s="258" t="s">
        <v>171</v>
      </c>
      <c r="G477" s="256"/>
      <c r="H477" s="259">
        <v>16.5</v>
      </c>
      <c r="I477" s="260"/>
      <c r="J477" s="256"/>
      <c r="K477" s="256"/>
      <c r="L477" s="261"/>
      <c r="M477" s="262"/>
      <c r="N477" s="263"/>
      <c r="O477" s="263"/>
      <c r="P477" s="263"/>
      <c r="Q477" s="263"/>
      <c r="R477" s="263"/>
      <c r="S477" s="263"/>
      <c r="T477" s="264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65" t="s">
        <v>165</v>
      </c>
      <c r="AU477" s="265" t="s">
        <v>91</v>
      </c>
      <c r="AV477" s="15" t="s">
        <v>163</v>
      </c>
      <c r="AW477" s="15" t="s">
        <v>36</v>
      </c>
      <c r="AX477" s="15" t="s">
        <v>89</v>
      </c>
      <c r="AY477" s="265" t="s">
        <v>156</v>
      </c>
    </row>
    <row r="478" s="2" customFormat="1" ht="24.15" customHeight="1">
      <c r="A478" s="39"/>
      <c r="B478" s="40"/>
      <c r="C478" s="269" t="s">
        <v>629</v>
      </c>
      <c r="D478" s="269" t="s">
        <v>371</v>
      </c>
      <c r="E478" s="270" t="s">
        <v>630</v>
      </c>
      <c r="F478" s="271" t="s">
        <v>631</v>
      </c>
      <c r="G478" s="272" t="s">
        <v>185</v>
      </c>
      <c r="H478" s="273">
        <v>781.25300000000004</v>
      </c>
      <c r="I478" s="274"/>
      <c r="J478" s="275">
        <f>ROUND(I478*H478,2)</f>
        <v>0</v>
      </c>
      <c r="K478" s="271" t="s">
        <v>162</v>
      </c>
      <c r="L478" s="276"/>
      <c r="M478" s="277" t="s">
        <v>1</v>
      </c>
      <c r="N478" s="278" t="s">
        <v>46</v>
      </c>
      <c r="O478" s="92"/>
      <c r="P478" s="229">
        <f>O478*H478</f>
        <v>0</v>
      </c>
      <c r="Q478" s="229">
        <v>0.0019</v>
      </c>
      <c r="R478" s="229">
        <f>Q478*H478</f>
        <v>1.4843807</v>
      </c>
      <c r="S478" s="229">
        <v>0</v>
      </c>
      <c r="T478" s="230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1" t="s">
        <v>493</v>
      </c>
      <c r="AT478" s="231" t="s">
        <v>371</v>
      </c>
      <c r="AU478" s="231" t="s">
        <v>91</v>
      </c>
      <c r="AY478" s="18" t="s">
        <v>156</v>
      </c>
      <c r="BE478" s="232">
        <f>IF(N478="základní",J478,0)</f>
        <v>0</v>
      </c>
      <c r="BF478" s="232">
        <f>IF(N478="snížená",J478,0)</f>
        <v>0</v>
      </c>
      <c r="BG478" s="232">
        <f>IF(N478="zákl. přenesená",J478,0)</f>
        <v>0</v>
      </c>
      <c r="BH478" s="232">
        <f>IF(N478="sníž. přenesená",J478,0)</f>
        <v>0</v>
      </c>
      <c r="BI478" s="232">
        <f>IF(N478="nulová",J478,0)</f>
        <v>0</v>
      </c>
      <c r="BJ478" s="18" t="s">
        <v>89</v>
      </c>
      <c r="BK478" s="232">
        <f>ROUND(I478*H478,2)</f>
        <v>0</v>
      </c>
      <c r="BL478" s="18" t="s">
        <v>276</v>
      </c>
      <c r="BM478" s="231" t="s">
        <v>632</v>
      </c>
    </row>
    <row r="479" s="14" customFormat="1">
      <c r="A479" s="14"/>
      <c r="B479" s="244"/>
      <c r="C479" s="245"/>
      <c r="D479" s="235" t="s">
        <v>165</v>
      </c>
      <c r="E479" s="245"/>
      <c r="F479" s="247" t="s">
        <v>633</v>
      </c>
      <c r="G479" s="245"/>
      <c r="H479" s="248">
        <v>781.25300000000004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165</v>
      </c>
      <c r="AU479" s="254" t="s">
        <v>91</v>
      </c>
      <c r="AV479" s="14" t="s">
        <v>91</v>
      </c>
      <c r="AW479" s="14" t="s">
        <v>4</v>
      </c>
      <c r="AX479" s="14" t="s">
        <v>89</v>
      </c>
      <c r="AY479" s="254" t="s">
        <v>156</v>
      </c>
    </row>
    <row r="480" s="2" customFormat="1" ht="55.5" customHeight="1">
      <c r="A480" s="39"/>
      <c r="B480" s="40"/>
      <c r="C480" s="220" t="s">
        <v>634</v>
      </c>
      <c r="D480" s="220" t="s">
        <v>158</v>
      </c>
      <c r="E480" s="221" t="s">
        <v>635</v>
      </c>
      <c r="F480" s="222" t="s">
        <v>636</v>
      </c>
      <c r="G480" s="223" t="s">
        <v>251</v>
      </c>
      <c r="H480" s="224">
        <v>4.0810000000000004</v>
      </c>
      <c r="I480" s="225"/>
      <c r="J480" s="226">
        <f>ROUND(I480*H480,2)</f>
        <v>0</v>
      </c>
      <c r="K480" s="222" t="s">
        <v>162</v>
      </c>
      <c r="L480" s="45"/>
      <c r="M480" s="227" t="s">
        <v>1</v>
      </c>
      <c r="N480" s="228" t="s">
        <v>46</v>
      </c>
      <c r="O480" s="92"/>
      <c r="P480" s="229">
        <f>O480*H480</f>
        <v>0</v>
      </c>
      <c r="Q480" s="229">
        <v>0</v>
      </c>
      <c r="R480" s="229">
        <f>Q480*H480</f>
        <v>0</v>
      </c>
      <c r="S480" s="229">
        <v>0</v>
      </c>
      <c r="T480" s="230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1" t="s">
        <v>276</v>
      </c>
      <c r="AT480" s="231" t="s">
        <v>158</v>
      </c>
      <c r="AU480" s="231" t="s">
        <v>91</v>
      </c>
      <c r="AY480" s="18" t="s">
        <v>156</v>
      </c>
      <c r="BE480" s="232">
        <f>IF(N480="základní",J480,0)</f>
        <v>0</v>
      </c>
      <c r="BF480" s="232">
        <f>IF(N480="snížená",J480,0)</f>
        <v>0</v>
      </c>
      <c r="BG480" s="232">
        <f>IF(N480="zákl. přenesená",J480,0)</f>
        <v>0</v>
      </c>
      <c r="BH480" s="232">
        <f>IF(N480="sníž. přenesená",J480,0)</f>
        <v>0</v>
      </c>
      <c r="BI480" s="232">
        <f>IF(N480="nulová",J480,0)</f>
        <v>0</v>
      </c>
      <c r="BJ480" s="18" t="s">
        <v>89</v>
      </c>
      <c r="BK480" s="232">
        <f>ROUND(I480*H480,2)</f>
        <v>0</v>
      </c>
      <c r="BL480" s="18" t="s">
        <v>276</v>
      </c>
      <c r="BM480" s="231" t="s">
        <v>637</v>
      </c>
    </row>
    <row r="481" s="12" customFormat="1" ht="22.8" customHeight="1">
      <c r="A481" s="12"/>
      <c r="B481" s="204"/>
      <c r="C481" s="205"/>
      <c r="D481" s="206" t="s">
        <v>80</v>
      </c>
      <c r="E481" s="218" t="s">
        <v>638</v>
      </c>
      <c r="F481" s="218" t="s">
        <v>639</v>
      </c>
      <c r="G481" s="205"/>
      <c r="H481" s="205"/>
      <c r="I481" s="208"/>
      <c r="J481" s="219">
        <f>BK481</f>
        <v>0</v>
      </c>
      <c r="K481" s="205"/>
      <c r="L481" s="210"/>
      <c r="M481" s="211"/>
      <c r="N481" s="212"/>
      <c r="O481" s="212"/>
      <c r="P481" s="213">
        <f>SUM(P482:P526)</f>
        <v>0</v>
      </c>
      <c r="Q481" s="212"/>
      <c r="R481" s="213">
        <f>SUM(R482:R526)</f>
        <v>5.6002434999999995</v>
      </c>
      <c r="S481" s="212"/>
      <c r="T481" s="214">
        <f>SUM(T482:T526)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15" t="s">
        <v>91</v>
      </c>
      <c r="AT481" s="216" t="s">
        <v>80</v>
      </c>
      <c r="AU481" s="216" t="s">
        <v>89</v>
      </c>
      <c r="AY481" s="215" t="s">
        <v>156</v>
      </c>
      <c r="BK481" s="217">
        <f>SUM(BK482:BK526)</f>
        <v>0</v>
      </c>
    </row>
    <row r="482" s="2" customFormat="1" ht="37.8" customHeight="1">
      <c r="A482" s="39"/>
      <c r="B482" s="40"/>
      <c r="C482" s="220" t="s">
        <v>640</v>
      </c>
      <c r="D482" s="220" t="s">
        <v>158</v>
      </c>
      <c r="E482" s="221" t="s">
        <v>641</v>
      </c>
      <c r="F482" s="222" t="s">
        <v>642</v>
      </c>
      <c r="G482" s="223" t="s">
        <v>185</v>
      </c>
      <c r="H482" s="224">
        <v>169.63</v>
      </c>
      <c r="I482" s="225"/>
      <c r="J482" s="226">
        <f>ROUND(I482*H482,2)</f>
        <v>0</v>
      </c>
      <c r="K482" s="222" t="s">
        <v>162</v>
      </c>
      <c r="L482" s="45"/>
      <c r="M482" s="227" t="s">
        <v>1</v>
      </c>
      <c r="N482" s="228" t="s">
        <v>46</v>
      </c>
      <c r="O482" s="92"/>
      <c r="P482" s="229">
        <f>O482*H482</f>
        <v>0</v>
      </c>
      <c r="Q482" s="229">
        <v>0.00012</v>
      </c>
      <c r="R482" s="229">
        <f>Q482*H482</f>
        <v>0.020355600000000001</v>
      </c>
      <c r="S482" s="229">
        <v>0</v>
      </c>
      <c r="T482" s="230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1" t="s">
        <v>276</v>
      </c>
      <c r="AT482" s="231" t="s">
        <v>158</v>
      </c>
      <c r="AU482" s="231" t="s">
        <v>91</v>
      </c>
      <c r="AY482" s="18" t="s">
        <v>156</v>
      </c>
      <c r="BE482" s="232">
        <f>IF(N482="základní",J482,0)</f>
        <v>0</v>
      </c>
      <c r="BF482" s="232">
        <f>IF(N482="snížená",J482,0)</f>
        <v>0</v>
      </c>
      <c r="BG482" s="232">
        <f>IF(N482="zákl. přenesená",J482,0)</f>
        <v>0</v>
      </c>
      <c r="BH482" s="232">
        <f>IF(N482="sníž. přenesená",J482,0)</f>
        <v>0</v>
      </c>
      <c r="BI482" s="232">
        <f>IF(N482="nulová",J482,0)</f>
        <v>0</v>
      </c>
      <c r="BJ482" s="18" t="s">
        <v>89</v>
      </c>
      <c r="BK482" s="232">
        <f>ROUND(I482*H482,2)</f>
        <v>0</v>
      </c>
      <c r="BL482" s="18" t="s">
        <v>276</v>
      </c>
      <c r="BM482" s="231" t="s">
        <v>643</v>
      </c>
    </row>
    <row r="483" s="13" customFormat="1">
      <c r="A483" s="13"/>
      <c r="B483" s="233"/>
      <c r="C483" s="234"/>
      <c r="D483" s="235" t="s">
        <v>165</v>
      </c>
      <c r="E483" s="236" t="s">
        <v>1</v>
      </c>
      <c r="F483" s="237" t="s">
        <v>644</v>
      </c>
      <c r="G483" s="234"/>
      <c r="H483" s="236" t="s">
        <v>1</v>
      </c>
      <c r="I483" s="238"/>
      <c r="J483" s="234"/>
      <c r="K483" s="234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165</v>
      </c>
      <c r="AU483" s="243" t="s">
        <v>91</v>
      </c>
      <c r="AV483" s="13" t="s">
        <v>89</v>
      </c>
      <c r="AW483" s="13" t="s">
        <v>36</v>
      </c>
      <c r="AX483" s="13" t="s">
        <v>81</v>
      </c>
      <c r="AY483" s="243" t="s">
        <v>156</v>
      </c>
    </row>
    <row r="484" s="13" customFormat="1">
      <c r="A484" s="13"/>
      <c r="B484" s="233"/>
      <c r="C484" s="234"/>
      <c r="D484" s="235" t="s">
        <v>165</v>
      </c>
      <c r="E484" s="236" t="s">
        <v>1</v>
      </c>
      <c r="F484" s="237" t="s">
        <v>498</v>
      </c>
      <c r="G484" s="234"/>
      <c r="H484" s="236" t="s">
        <v>1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165</v>
      </c>
      <c r="AU484" s="243" t="s">
        <v>91</v>
      </c>
      <c r="AV484" s="13" t="s">
        <v>89</v>
      </c>
      <c r="AW484" s="13" t="s">
        <v>36</v>
      </c>
      <c r="AX484" s="13" t="s">
        <v>81</v>
      </c>
      <c r="AY484" s="243" t="s">
        <v>156</v>
      </c>
    </row>
    <row r="485" s="14" customFormat="1">
      <c r="A485" s="14"/>
      <c r="B485" s="244"/>
      <c r="C485" s="245"/>
      <c r="D485" s="235" t="s">
        <v>165</v>
      </c>
      <c r="E485" s="246" t="s">
        <v>1</v>
      </c>
      <c r="F485" s="247" t="s">
        <v>499</v>
      </c>
      <c r="G485" s="245"/>
      <c r="H485" s="248">
        <v>80.310000000000002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4" t="s">
        <v>165</v>
      </c>
      <c r="AU485" s="254" t="s">
        <v>91</v>
      </c>
      <c r="AV485" s="14" t="s">
        <v>91</v>
      </c>
      <c r="AW485" s="14" t="s">
        <v>36</v>
      </c>
      <c r="AX485" s="14" t="s">
        <v>81</v>
      </c>
      <c r="AY485" s="254" t="s">
        <v>156</v>
      </c>
    </row>
    <row r="486" s="13" customFormat="1">
      <c r="A486" s="13"/>
      <c r="B486" s="233"/>
      <c r="C486" s="234"/>
      <c r="D486" s="235" t="s">
        <v>165</v>
      </c>
      <c r="E486" s="236" t="s">
        <v>1</v>
      </c>
      <c r="F486" s="237" t="s">
        <v>597</v>
      </c>
      <c r="G486" s="234"/>
      <c r="H486" s="236" t="s">
        <v>1</v>
      </c>
      <c r="I486" s="238"/>
      <c r="J486" s="234"/>
      <c r="K486" s="234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165</v>
      </c>
      <c r="AU486" s="243" t="s">
        <v>91</v>
      </c>
      <c r="AV486" s="13" t="s">
        <v>89</v>
      </c>
      <c r="AW486" s="13" t="s">
        <v>36</v>
      </c>
      <c r="AX486" s="13" t="s">
        <v>81</v>
      </c>
      <c r="AY486" s="243" t="s">
        <v>156</v>
      </c>
    </row>
    <row r="487" s="14" customFormat="1">
      <c r="A487" s="14"/>
      <c r="B487" s="244"/>
      <c r="C487" s="245"/>
      <c r="D487" s="235" t="s">
        <v>165</v>
      </c>
      <c r="E487" s="246" t="s">
        <v>1</v>
      </c>
      <c r="F487" s="247" t="s">
        <v>598</v>
      </c>
      <c r="G487" s="245"/>
      <c r="H487" s="248">
        <v>89.319999999999993</v>
      </c>
      <c r="I487" s="249"/>
      <c r="J487" s="245"/>
      <c r="K487" s="245"/>
      <c r="L487" s="250"/>
      <c r="M487" s="251"/>
      <c r="N487" s="252"/>
      <c r="O487" s="252"/>
      <c r="P487" s="252"/>
      <c r="Q487" s="252"/>
      <c r="R487" s="252"/>
      <c r="S487" s="252"/>
      <c r="T487" s="25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4" t="s">
        <v>165</v>
      </c>
      <c r="AU487" s="254" t="s">
        <v>91</v>
      </c>
      <c r="AV487" s="14" t="s">
        <v>91</v>
      </c>
      <c r="AW487" s="14" t="s">
        <v>36</v>
      </c>
      <c r="AX487" s="14" t="s">
        <v>81</v>
      </c>
      <c r="AY487" s="254" t="s">
        <v>156</v>
      </c>
    </row>
    <row r="488" s="15" customFormat="1">
      <c r="A488" s="15"/>
      <c r="B488" s="255"/>
      <c r="C488" s="256"/>
      <c r="D488" s="235" t="s">
        <v>165</v>
      </c>
      <c r="E488" s="257" t="s">
        <v>1</v>
      </c>
      <c r="F488" s="258" t="s">
        <v>171</v>
      </c>
      <c r="G488" s="256"/>
      <c r="H488" s="259">
        <v>169.63</v>
      </c>
      <c r="I488" s="260"/>
      <c r="J488" s="256"/>
      <c r="K488" s="256"/>
      <c r="L488" s="261"/>
      <c r="M488" s="262"/>
      <c r="N488" s="263"/>
      <c r="O488" s="263"/>
      <c r="P488" s="263"/>
      <c r="Q488" s="263"/>
      <c r="R488" s="263"/>
      <c r="S488" s="263"/>
      <c r="T488" s="264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5" t="s">
        <v>165</v>
      </c>
      <c r="AU488" s="265" t="s">
        <v>91</v>
      </c>
      <c r="AV488" s="15" t="s">
        <v>163</v>
      </c>
      <c r="AW488" s="15" t="s">
        <v>36</v>
      </c>
      <c r="AX488" s="15" t="s">
        <v>89</v>
      </c>
      <c r="AY488" s="265" t="s">
        <v>156</v>
      </c>
    </row>
    <row r="489" s="2" customFormat="1" ht="16.5" customHeight="1">
      <c r="A489" s="39"/>
      <c r="B489" s="40"/>
      <c r="C489" s="269" t="s">
        <v>645</v>
      </c>
      <c r="D489" s="269" t="s">
        <v>371</v>
      </c>
      <c r="E489" s="270" t="s">
        <v>646</v>
      </c>
      <c r="F489" s="271" t="s">
        <v>647</v>
      </c>
      <c r="G489" s="272" t="s">
        <v>185</v>
      </c>
      <c r="H489" s="273">
        <v>88.340999999999994</v>
      </c>
      <c r="I489" s="274"/>
      <c r="J489" s="275">
        <f>ROUND(I489*H489,2)</f>
        <v>0</v>
      </c>
      <c r="K489" s="271" t="s">
        <v>162</v>
      </c>
      <c r="L489" s="276"/>
      <c r="M489" s="277" t="s">
        <v>1</v>
      </c>
      <c r="N489" s="278" t="s">
        <v>46</v>
      </c>
      <c r="O489" s="92"/>
      <c r="P489" s="229">
        <f>O489*H489</f>
        <v>0</v>
      </c>
      <c r="Q489" s="229">
        <v>0.0074999999999999997</v>
      </c>
      <c r="R489" s="229">
        <f>Q489*H489</f>
        <v>0.66255749999999991</v>
      </c>
      <c r="S489" s="229">
        <v>0</v>
      </c>
      <c r="T489" s="230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1" t="s">
        <v>493</v>
      </c>
      <c r="AT489" s="231" t="s">
        <v>371</v>
      </c>
      <c r="AU489" s="231" t="s">
        <v>91</v>
      </c>
      <c r="AY489" s="18" t="s">
        <v>156</v>
      </c>
      <c r="BE489" s="232">
        <f>IF(N489="základní",J489,0)</f>
        <v>0</v>
      </c>
      <c r="BF489" s="232">
        <f>IF(N489="snížená",J489,0)</f>
        <v>0</v>
      </c>
      <c r="BG489" s="232">
        <f>IF(N489="zákl. přenesená",J489,0)</f>
        <v>0</v>
      </c>
      <c r="BH489" s="232">
        <f>IF(N489="sníž. přenesená",J489,0)</f>
        <v>0</v>
      </c>
      <c r="BI489" s="232">
        <f>IF(N489="nulová",J489,0)</f>
        <v>0</v>
      </c>
      <c r="BJ489" s="18" t="s">
        <v>89</v>
      </c>
      <c r="BK489" s="232">
        <f>ROUND(I489*H489,2)</f>
        <v>0</v>
      </c>
      <c r="BL489" s="18" t="s">
        <v>276</v>
      </c>
      <c r="BM489" s="231" t="s">
        <v>648</v>
      </c>
    </row>
    <row r="490" s="13" customFormat="1">
      <c r="A490" s="13"/>
      <c r="B490" s="233"/>
      <c r="C490" s="234"/>
      <c r="D490" s="235" t="s">
        <v>165</v>
      </c>
      <c r="E490" s="236" t="s">
        <v>1</v>
      </c>
      <c r="F490" s="237" t="s">
        <v>644</v>
      </c>
      <c r="G490" s="234"/>
      <c r="H490" s="236" t="s">
        <v>1</v>
      </c>
      <c r="I490" s="238"/>
      <c r="J490" s="234"/>
      <c r="K490" s="234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165</v>
      </c>
      <c r="AU490" s="243" t="s">
        <v>91</v>
      </c>
      <c r="AV490" s="13" t="s">
        <v>89</v>
      </c>
      <c r="AW490" s="13" t="s">
        <v>36</v>
      </c>
      <c r="AX490" s="13" t="s">
        <v>81</v>
      </c>
      <c r="AY490" s="243" t="s">
        <v>156</v>
      </c>
    </row>
    <row r="491" s="13" customFormat="1">
      <c r="A491" s="13"/>
      <c r="B491" s="233"/>
      <c r="C491" s="234"/>
      <c r="D491" s="235" t="s">
        <v>165</v>
      </c>
      <c r="E491" s="236" t="s">
        <v>1</v>
      </c>
      <c r="F491" s="237" t="s">
        <v>498</v>
      </c>
      <c r="G491" s="234"/>
      <c r="H491" s="236" t="s">
        <v>1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165</v>
      </c>
      <c r="AU491" s="243" t="s">
        <v>91</v>
      </c>
      <c r="AV491" s="13" t="s">
        <v>89</v>
      </c>
      <c r="AW491" s="13" t="s">
        <v>36</v>
      </c>
      <c r="AX491" s="13" t="s">
        <v>81</v>
      </c>
      <c r="AY491" s="243" t="s">
        <v>156</v>
      </c>
    </row>
    <row r="492" s="14" customFormat="1">
      <c r="A492" s="14"/>
      <c r="B492" s="244"/>
      <c r="C492" s="245"/>
      <c r="D492" s="235" t="s">
        <v>165</v>
      </c>
      <c r="E492" s="246" t="s">
        <v>1</v>
      </c>
      <c r="F492" s="247" t="s">
        <v>499</v>
      </c>
      <c r="G492" s="245"/>
      <c r="H492" s="248">
        <v>80.310000000000002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165</v>
      </c>
      <c r="AU492" s="254" t="s">
        <v>91</v>
      </c>
      <c r="AV492" s="14" t="s">
        <v>91</v>
      </c>
      <c r="AW492" s="14" t="s">
        <v>36</v>
      </c>
      <c r="AX492" s="14" t="s">
        <v>81</v>
      </c>
      <c r="AY492" s="254" t="s">
        <v>156</v>
      </c>
    </row>
    <row r="493" s="15" customFormat="1">
      <c r="A493" s="15"/>
      <c r="B493" s="255"/>
      <c r="C493" s="256"/>
      <c r="D493" s="235" t="s">
        <v>165</v>
      </c>
      <c r="E493" s="257" t="s">
        <v>1</v>
      </c>
      <c r="F493" s="258" t="s">
        <v>171</v>
      </c>
      <c r="G493" s="256"/>
      <c r="H493" s="259">
        <v>80.310000000000002</v>
      </c>
      <c r="I493" s="260"/>
      <c r="J493" s="256"/>
      <c r="K493" s="256"/>
      <c r="L493" s="261"/>
      <c r="M493" s="262"/>
      <c r="N493" s="263"/>
      <c r="O493" s="263"/>
      <c r="P493" s="263"/>
      <c r="Q493" s="263"/>
      <c r="R493" s="263"/>
      <c r="S493" s="263"/>
      <c r="T493" s="264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5" t="s">
        <v>165</v>
      </c>
      <c r="AU493" s="265" t="s">
        <v>91</v>
      </c>
      <c r="AV493" s="15" t="s">
        <v>163</v>
      </c>
      <c r="AW493" s="15" t="s">
        <v>36</v>
      </c>
      <c r="AX493" s="15" t="s">
        <v>89</v>
      </c>
      <c r="AY493" s="265" t="s">
        <v>156</v>
      </c>
    </row>
    <row r="494" s="14" customFormat="1">
      <c r="A494" s="14"/>
      <c r="B494" s="244"/>
      <c r="C494" s="245"/>
      <c r="D494" s="235" t="s">
        <v>165</v>
      </c>
      <c r="E494" s="245"/>
      <c r="F494" s="247" t="s">
        <v>649</v>
      </c>
      <c r="G494" s="245"/>
      <c r="H494" s="248">
        <v>88.340999999999994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4" t="s">
        <v>165</v>
      </c>
      <c r="AU494" s="254" t="s">
        <v>91</v>
      </c>
      <c r="AV494" s="14" t="s">
        <v>91</v>
      </c>
      <c r="AW494" s="14" t="s">
        <v>4</v>
      </c>
      <c r="AX494" s="14" t="s">
        <v>89</v>
      </c>
      <c r="AY494" s="254" t="s">
        <v>156</v>
      </c>
    </row>
    <row r="495" s="2" customFormat="1" ht="16.5" customHeight="1">
      <c r="A495" s="39"/>
      <c r="B495" s="40"/>
      <c r="C495" s="269" t="s">
        <v>650</v>
      </c>
      <c r="D495" s="269" t="s">
        <v>371</v>
      </c>
      <c r="E495" s="270" t="s">
        <v>651</v>
      </c>
      <c r="F495" s="271" t="s">
        <v>652</v>
      </c>
      <c r="G495" s="272" t="s">
        <v>161</v>
      </c>
      <c r="H495" s="273">
        <v>12.773</v>
      </c>
      <c r="I495" s="274"/>
      <c r="J495" s="275">
        <f>ROUND(I495*H495,2)</f>
        <v>0</v>
      </c>
      <c r="K495" s="271" t="s">
        <v>162</v>
      </c>
      <c r="L495" s="276"/>
      <c r="M495" s="277" t="s">
        <v>1</v>
      </c>
      <c r="N495" s="278" t="s">
        <v>46</v>
      </c>
      <c r="O495" s="92"/>
      <c r="P495" s="229">
        <f>O495*H495</f>
        <v>0</v>
      </c>
      <c r="Q495" s="229">
        <v>0.029999999999999999</v>
      </c>
      <c r="R495" s="229">
        <f>Q495*H495</f>
        <v>0.38318999999999998</v>
      </c>
      <c r="S495" s="229">
        <v>0</v>
      </c>
      <c r="T495" s="230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1" t="s">
        <v>493</v>
      </c>
      <c r="AT495" s="231" t="s">
        <v>371</v>
      </c>
      <c r="AU495" s="231" t="s">
        <v>91</v>
      </c>
      <c r="AY495" s="18" t="s">
        <v>156</v>
      </c>
      <c r="BE495" s="232">
        <f>IF(N495="základní",J495,0)</f>
        <v>0</v>
      </c>
      <c r="BF495" s="232">
        <f>IF(N495="snížená",J495,0)</f>
        <v>0</v>
      </c>
      <c r="BG495" s="232">
        <f>IF(N495="zákl. přenesená",J495,0)</f>
        <v>0</v>
      </c>
      <c r="BH495" s="232">
        <f>IF(N495="sníž. přenesená",J495,0)</f>
        <v>0</v>
      </c>
      <c r="BI495" s="232">
        <f>IF(N495="nulová",J495,0)</f>
        <v>0</v>
      </c>
      <c r="BJ495" s="18" t="s">
        <v>89</v>
      </c>
      <c r="BK495" s="232">
        <f>ROUND(I495*H495,2)</f>
        <v>0</v>
      </c>
      <c r="BL495" s="18" t="s">
        <v>276</v>
      </c>
      <c r="BM495" s="231" t="s">
        <v>653</v>
      </c>
    </row>
    <row r="496" s="13" customFormat="1">
      <c r="A496" s="13"/>
      <c r="B496" s="233"/>
      <c r="C496" s="234"/>
      <c r="D496" s="235" t="s">
        <v>165</v>
      </c>
      <c r="E496" s="236" t="s">
        <v>1</v>
      </c>
      <c r="F496" s="237" t="s">
        <v>654</v>
      </c>
      <c r="G496" s="234"/>
      <c r="H496" s="236" t="s">
        <v>1</v>
      </c>
      <c r="I496" s="238"/>
      <c r="J496" s="234"/>
      <c r="K496" s="234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165</v>
      </c>
      <c r="AU496" s="243" t="s">
        <v>91</v>
      </c>
      <c r="AV496" s="13" t="s">
        <v>89</v>
      </c>
      <c r="AW496" s="13" t="s">
        <v>36</v>
      </c>
      <c r="AX496" s="13" t="s">
        <v>81</v>
      </c>
      <c r="AY496" s="243" t="s">
        <v>156</v>
      </c>
    </row>
    <row r="497" s="13" customFormat="1">
      <c r="A497" s="13"/>
      <c r="B497" s="233"/>
      <c r="C497" s="234"/>
      <c r="D497" s="235" t="s">
        <v>165</v>
      </c>
      <c r="E497" s="236" t="s">
        <v>1</v>
      </c>
      <c r="F497" s="237" t="s">
        <v>597</v>
      </c>
      <c r="G497" s="234"/>
      <c r="H497" s="236" t="s">
        <v>1</v>
      </c>
      <c r="I497" s="238"/>
      <c r="J497" s="234"/>
      <c r="K497" s="234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165</v>
      </c>
      <c r="AU497" s="243" t="s">
        <v>91</v>
      </c>
      <c r="AV497" s="13" t="s">
        <v>89</v>
      </c>
      <c r="AW497" s="13" t="s">
        <v>36</v>
      </c>
      <c r="AX497" s="13" t="s">
        <v>81</v>
      </c>
      <c r="AY497" s="243" t="s">
        <v>156</v>
      </c>
    </row>
    <row r="498" s="14" customFormat="1">
      <c r="A498" s="14"/>
      <c r="B498" s="244"/>
      <c r="C498" s="245"/>
      <c r="D498" s="235" t="s">
        <v>165</v>
      </c>
      <c r="E498" s="246" t="s">
        <v>1</v>
      </c>
      <c r="F498" s="247" t="s">
        <v>655</v>
      </c>
      <c r="G498" s="245"/>
      <c r="H498" s="248">
        <v>11.612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4" t="s">
        <v>165</v>
      </c>
      <c r="AU498" s="254" t="s">
        <v>91</v>
      </c>
      <c r="AV498" s="14" t="s">
        <v>91</v>
      </c>
      <c r="AW498" s="14" t="s">
        <v>36</v>
      </c>
      <c r="AX498" s="14" t="s">
        <v>81</v>
      </c>
      <c r="AY498" s="254" t="s">
        <v>156</v>
      </c>
    </row>
    <row r="499" s="15" customFormat="1">
      <c r="A499" s="15"/>
      <c r="B499" s="255"/>
      <c r="C499" s="256"/>
      <c r="D499" s="235" t="s">
        <v>165</v>
      </c>
      <c r="E499" s="257" t="s">
        <v>1</v>
      </c>
      <c r="F499" s="258" t="s">
        <v>171</v>
      </c>
      <c r="G499" s="256"/>
      <c r="H499" s="259">
        <v>11.612</v>
      </c>
      <c r="I499" s="260"/>
      <c r="J499" s="256"/>
      <c r="K499" s="256"/>
      <c r="L499" s="261"/>
      <c r="M499" s="262"/>
      <c r="N499" s="263"/>
      <c r="O499" s="263"/>
      <c r="P499" s="263"/>
      <c r="Q499" s="263"/>
      <c r="R499" s="263"/>
      <c r="S499" s="263"/>
      <c r="T499" s="264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5" t="s">
        <v>165</v>
      </c>
      <c r="AU499" s="265" t="s">
        <v>91</v>
      </c>
      <c r="AV499" s="15" t="s">
        <v>163</v>
      </c>
      <c r="AW499" s="15" t="s">
        <v>36</v>
      </c>
      <c r="AX499" s="15" t="s">
        <v>89</v>
      </c>
      <c r="AY499" s="265" t="s">
        <v>156</v>
      </c>
    </row>
    <row r="500" s="14" customFormat="1">
      <c r="A500" s="14"/>
      <c r="B500" s="244"/>
      <c r="C500" s="245"/>
      <c r="D500" s="235" t="s">
        <v>165</v>
      </c>
      <c r="E500" s="245"/>
      <c r="F500" s="247" t="s">
        <v>656</v>
      </c>
      <c r="G500" s="245"/>
      <c r="H500" s="248">
        <v>12.773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165</v>
      </c>
      <c r="AU500" s="254" t="s">
        <v>91</v>
      </c>
      <c r="AV500" s="14" t="s">
        <v>91</v>
      </c>
      <c r="AW500" s="14" t="s">
        <v>4</v>
      </c>
      <c r="AX500" s="14" t="s">
        <v>89</v>
      </c>
      <c r="AY500" s="254" t="s">
        <v>156</v>
      </c>
    </row>
    <row r="501" s="2" customFormat="1" ht="49.05" customHeight="1">
      <c r="A501" s="39"/>
      <c r="B501" s="40"/>
      <c r="C501" s="220" t="s">
        <v>657</v>
      </c>
      <c r="D501" s="220" t="s">
        <v>158</v>
      </c>
      <c r="E501" s="221" t="s">
        <v>658</v>
      </c>
      <c r="F501" s="222" t="s">
        <v>659</v>
      </c>
      <c r="G501" s="223" t="s">
        <v>185</v>
      </c>
      <c r="H501" s="224">
        <v>1248.3699999999999</v>
      </c>
      <c r="I501" s="225"/>
      <c r="J501" s="226">
        <f>ROUND(I501*H501,2)</f>
        <v>0</v>
      </c>
      <c r="K501" s="222" t="s">
        <v>162</v>
      </c>
      <c r="L501" s="45"/>
      <c r="M501" s="227" t="s">
        <v>1</v>
      </c>
      <c r="N501" s="228" t="s">
        <v>46</v>
      </c>
      <c r="O501" s="92"/>
      <c r="P501" s="229">
        <f>O501*H501</f>
        <v>0</v>
      </c>
      <c r="Q501" s="229">
        <v>0.00012</v>
      </c>
      <c r="R501" s="229">
        <f>Q501*H501</f>
        <v>0.1498044</v>
      </c>
      <c r="S501" s="229">
        <v>0</v>
      </c>
      <c r="T501" s="230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1" t="s">
        <v>276</v>
      </c>
      <c r="AT501" s="231" t="s">
        <v>158</v>
      </c>
      <c r="AU501" s="231" t="s">
        <v>91</v>
      </c>
      <c r="AY501" s="18" t="s">
        <v>156</v>
      </c>
      <c r="BE501" s="232">
        <f>IF(N501="základní",J501,0)</f>
        <v>0</v>
      </c>
      <c r="BF501" s="232">
        <f>IF(N501="snížená",J501,0)</f>
        <v>0</v>
      </c>
      <c r="BG501" s="232">
        <f>IF(N501="zákl. přenesená",J501,0)</f>
        <v>0</v>
      </c>
      <c r="BH501" s="232">
        <f>IF(N501="sníž. přenesená",J501,0)</f>
        <v>0</v>
      </c>
      <c r="BI501" s="232">
        <f>IF(N501="nulová",J501,0)</f>
        <v>0</v>
      </c>
      <c r="BJ501" s="18" t="s">
        <v>89</v>
      </c>
      <c r="BK501" s="232">
        <f>ROUND(I501*H501,2)</f>
        <v>0</v>
      </c>
      <c r="BL501" s="18" t="s">
        <v>276</v>
      </c>
      <c r="BM501" s="231" t="s">
        <v>660</v>
      </c>
    </row>
    <row r="502" s="2" customFormat="1" ht="37.8" customHeight="1">
      <c r="A502" s="39"/>
      <c r="B502" s="40"/>
      <c r="C502" s="269" t="s">
        <v>661</v>
      </c>
      <c r="D502" s="269" t="s">
        <v>371</v>
      </c>
      <c r="E502" s="270" t="s">
        <v>662</v>
      </c>
      <c r="F502" s="271" t="s">
        <v>663</v>
      </c>
      <c r="G502" s="272" t="s">
        <v>185</v>
      </c>
      <c r="H502" s="273">
        <v>88.340999999999994</v>
      </c>
      <c r="I502" s="274"/>
      <c r="J502" s="275">
        <f>ROUND(I502*H502,2)</f>
        <v>0</v>
      </c>
      <c r="K502" s="271" t="s">
        <v>162</v>
      </c>
      <c r="L502" s="276"/>
      <c r="M502" s="277" t="s">
        <v>1</v>
      </c>
      <c r="N502" s="278" t="s">
        <v>46</v>
      </c>
      <c r="O502" s="92"/>
      <c r="P502" s="229">
        <f>O502*H502</f>
        <v>0</v>
      </c>
      <c r="Q502" s="229">
        <v>0.0030000000000000001</v>
      </c>
      <c r="R502" s="229">
        <f>Q502*H502</f>
        <v>0.26502300000000001</v>
      </c>
      <c r="S502" s="229">
        <v>0</v>
      </c>
      <c r="T502" s="230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1" t="s">
        <v>493</v>
      </c>
      <c r="AT502" s="231" t="s">
        <v>371</v>
      </c>
      <c r="AU502" s="231" t="s">
        <v>91</v>
      </c>
      <c r="AY502" s="18" t="s">
        <v>156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18" t="s">
        <v>89</v>
      </c>
      <c r="BK502" s="232">
        <f>ROUND(I502*H502,2)</f>
        <v>0</v>
      </c>
      <c r="BL502" s="18" t="s">
        <v>276</v>
      </c>
      <c r="BM502" s="231" t="s">
        <v>664</v>
      </c>
    </row>
    <row r="503" s="13" customFormat="1">
      <c r="A503" s="13"/>
      <c r="B503" s="233"/>
      <c r="C503" s="234"/>
      <c r="D503" s="235" t="s">
        <v>165</v>
      </c>
      <c r="E503" s="236" t="s">
        <v>1</v>
      </c>
      <c r="F503" s="237" t="s">
        <v>665</v>
      </c>
      <c r="G503" s="234"/>
      <c r="H503" s="236" t="s">
        <v>1</v>
      </c>
      <c r="I503" s="238"/>
      <c r="J503" s="234"/>
      <c r="K503" s="234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165</v>
      </c>
      <c r="AU503" s="243" t="s">
        <v>91</v>
      </c>
      <c r="AV503" s="13" t="s">
        <v>89</v>
      </c>
      <c r="AW503" s="13" t="s">
        <v>36</v>
      </c>
      <c r="AX503" s="13" t="s">
        <v>81</v>
      </c>
      <c r="AY503" s="243" t="s">
        <v>156</v>
      </c>
    </row>
    <row r="504" s="13" customFormat="1">
      <c r="A504" s="13"/>
      <c r="B504" s="233"/>
      <c r="C504" s="234"/>
      <c r="D504" s="235" t="s">
        <v>165</v>
      </c>
      <c r="E504" s="236" t="s">
        <v>1</v>
      </c>
      <c r="F504" s="237" t="s">
        <v>498</v>
      </c>
      <c r="G504" s="234"/>
      <c r="H504" s="236" t="s">
        <v>1</v>
      </c>
      <c r="I504" s="238"/>
      <c r="J504" s="234"/>
      <c r="K504" s="234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165</v>
      </c>
      <c r="AU504" s="243" t="s">
        <v>91</v>
      </c>
      <c r="AV504" s="13" t="s">
        <v>89</v>
      </c>
      <c r="AW504" s="13" t="s">
        <v>36</v>
      </c>
      <c r="AX504" s="13" t="s">
        <v>81</v>
      </c>
      <c r="AY504" s="243" t="s">
        <v>156</v>
      </c>
    </row>
    <row r="505" s="14" customFormat="1">
      <c r="A505" s="14"/>
      <c r="B505" s="244"/>
      <c r="C505" s="245"/>
      <c r="D505" s="235" t="s">
        <v>165</v>
      </c>
      <c r="E505" s="246" t="s">
        <v>1</v>
      </c>
      <c r="F505" s="247" t="s">
        <v>499</v>
      </c>
      <c r="G505" s="245"/>
      <c r="H505" s="248">
        <v>80.310000000000002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165</v>
      </c>
      <c r="AU505" s="254" t="s">
        <v>91</v>
      </c>
      <c r="AV505" s="14" t="s">
        <v>91</v>
      </c>
      <c r="AW505" s="14" t="s">
        <v>36</v>
      </c>
      <c r="AX505" s="14" t="s">
        <v>81</v>
      </c>
      <c r="AY505" s="254" t="s">
        <v>156</v>
      </c>
    </row>
    <row r="506" s="15" customFormat="1">
      <c r="A506" s="15"/>
      <c r="B506" s="255"/>
      <c r="C506" s="256"/>
      <c r="D506" s="235" t="s">
        <v>165</v>
      </c>
      <c r="E506" s="257" t="s">
        <v>1</v>
      </c>
      <c r="F506" s="258" t="s">
        <v>171</v>
      </c>
      <c r="G506" s="256"/>
      <c r="H506" s="259">
        <v>80.310000000000002</v>
      </c>
      <c r="I506" s="260"/>
      <c r="J506" s="256"/>
      <c r="K506" s="256"/>
      <c r="L506" s="261"/>
      <c r="M506" s="262"/>
      <c r="N506" s="263"/>
      <c r="O506" s="263"/>
      <c r="P506" s="263"/>
      <c r="Q506" s="263"/>
      <c r="R506" s="263"/>
      <c r="S506" s="263"/>
      <c r="T506" s="264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5" t="s">
        <v>165</v>
      </c>
      <c r="AU506" s="265" t="s">
        <v>91</v>
      </c>
      <c r="AV506" s="15" t="s">
        <v>163</v>
      </c>
      <c r="AW506" s="15" t="s">
        <v>36</v>
      </c>
      <c r="AX506" s="15" t="s">
        <v>89</v>
      </c>
      <c r="AY506" s="265" t="s">
        <v>156</v>
      </c>
    </row>
    <row r="507" s="14" customFormat="1">
      <c r="A507" s="14"/>
      <c r="B507" s="244"/>
      <c r="C507" s="245"/>
      <c r="D507" s="235" t="s">
        <v>165</v>
      </c>
      <c r="E507" s="245"/>
      <c r="F507" s="247" t="s">
        <v>649</v>
      </c>
      <c r="G507" s="245"/>
      <c r="H507" s="248">
        <v>88.340999999999994</v>
      </c>
      <c r="I507" s="249"/>
      <c r="J507" s="245"/>
      <c r="K507" s="245"/>
      <c r="L507" s="250"/>
      <c r="M507" s="251"/>
      <c r="N507" s="252"/>
      <c r="O507" s="252"/>
      <c r="P507" s="252"/>
      <c r="Q507" s="252"/>
      <c r="R507" s="252"/>
      <c r="S507" s="252"/>
      <c r="T507" s="25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4" t="s">
        <v>165</v>
      </c>
      <c r="AU507" s="254" t="s">
        <v>91</v>
      </c>
      <c r="AV507" s="14" t="s">
        <v>91</v>
      </c>
      <c r="AW507" s="14" t="s">
        <v>4</v>
      </c>
      <c r="AX507" s="14" t="s">
        <v>89</v>
      </c>
      <c r="AY507" s="254" t="s">
        <v>156</v>
      </c>
    </row>
    <row r="508" s="2" customFormat="1" ht="24.15" customHeight="1">
      <c r="A508" s="39"/>
      <c r="B508" s="40"/>
      <c r="C508" s="269" t="s">
        <v>666</v>
      </c>
      <c r="D508" s="269" t="s">
        <v>371</v>
      </c>
      <c r="E508" s="270" t="s">
        <v>667</v>
      </c>
      <c r="F508" s="271" t="s">
        <v>668</v>
      </c>
      <c r="G508" s="272" t="s">
        <v>185</v>
      </c>
      <c r="H508" s="273">
        <v>552.52999999999997</v>
      </c>
      <c r="I508" s="274"/>
      <c r="J508" s="275">
        <f>ROUND(I508*H508,2)</f>
        <v>0</v>
      </c>
      <c r="K508" s="271" t="s">
        <v>162</v>
      </c>
      <c r="L508" s="276"/>
      <c r="M508" s="277" t="s">
        <v>1</v>
      </c>
      <c r="N508" s="278" t="s">
        <v>46</v>
      </c>
      <c r="O508" s="92"/>
      <c r="P508" s="229">
        <f>O508*H508</f>
        <v>0</v>
      </c>
      <c r="Q508" s="229">
        <v>0.0028999999999999998</v>
      </c>
      <c r="R508" s="229">
        <f>Q508*H508</f>
        <v>1.6023369999999999</v>
      </c>
      <c r="S508" s="229">
        <v>0</v>
      </c>
      <c r="T508" s="230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1" t="s">
        <v>493</v>
      </c>
      <c r="AT508" s="231" t="s">
        <v>371</v>
      </c>
      <c r="AU508" s="231" t="s">
        <v>91</v>
      </c>
      <c r="AY508" s="18" t="s">
        <v>156</v>
      </c>
      <c r="BE508" s="232">
        <f>IF(N508="základní",J508,0)</f>
        <v>0</v>
      </c>
      <c r="BF508" s="232">
        <f>IF(N508="snížená",J508,0)</f>
        <v>0</v>
      </c>
      <c r="BG508" s="232">
        <f>IF(N508="zákl. přenesená",J508,0)</f>
        <v>0</v>
      </c>
      <c r="BH508" s="232">
        <f>IF(N508="sníž. přenesená",J508,0)</f>
        <v>0</v>
      </c>
      <c r="BI508" s="232">
        <f>IF(N508="nulová",J508,0)</f>
        <v>0</v>
      </c>
      <c r="BJ508" s="18" t="s">
        <v>89</v>
      </c>
      <c r="BK508" s="232">
        <f>ROUND(I508*H508,2)</f>
        <v>0</v>
      </c>
      <c r="BL508" s="18" t="s">
        <v>276</v>
      </c>
      <c r="BM508" s="231" t="s">
        <v>669</v>
      </c>
    </row>
    <row r="509" s="13" customFormat="1">
      <c r="A509" s="13"/>
      <c r="B509" s="233"/>
      <c r="C509" s="234"/>
      <c r="D509" s="235" t="s">
        <v>165</v>
      </c>
      <c r="E509" s="236" t="s">
        <v>1</v>
      </c>
      <c r="F509" s="237" t="s">
        <v>670</v>
      </c>
      <c r="G509" s="234"/>
      <c r="H509" s="236" t="s">
        <v>1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165</v>
      </c>
      <c r="AU509" s="243" t="s">
        <v>91</v>
      </c>
      <c r="AV509" s="13" t="s">
        <v>89</v>
      </c>
      <c r="AW509" s="13" t="s">
        <v>36</v>
      </c>
      <c r="AX509" s="13" t="s">
        <v>81</v>
      </c>
      <c r="AY509" s="243" t="s">
        <v>156</v>
      </c>
    </row>
    <row r="510" s="13" customFormat="1">
      <c r="A510" s="13"/>
      <c r="B510" s="233"/>
      <c r="C510" s="234"/>
      <c r="D510" s="235" t="s">
        <v>165</v>
      </c>
      <c r="E510" s="236" t="s">
        <v>1</v>
      </c>
      <c r="F510" s="237" t="s">
        <v>577</v>
      </c>
      <c r="G510" s="234"/>
      <c r="H510" s="236" t="s">
        <v>1</v>
      </c>
      <c r="I510" s="238"/>
      <c r="J510" s="234"/>
      <c r="K510" s="234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165</v>
      </c>
      <c r="AU510" s="243" t="s">
        <v>91</v>
      </c>
      <c r="AV510" s="13" t="s">
        <v>89</v>
      </c>
      <c r="AW510" s="13" t="s">
        <v>36</v>
      </c>
      <c r="AX510" s="13" t="s">
        <v>81</v>
      </c>
      <c r="AY510" s="243" t="s">
        <v>156</v>
      </c>
    </row>
    <row r="511" s="14" customFormat="1">
      <c r="A511" s="14"/>
      <c r="B511" s="244"/>
      <c r="C511" s="245"/>
      <c r="D511" s="235" t="s">
        <v>165</v>
      </c>
      <c r="E511" s="246" t="s">
        <v>1</v>
      </c>
      <c r="F511" s="247" t="s">
        <v>596</v>
      </c>
      <c r="G511" s="245"/>
      <c r="H511" s="248">
        <v>502.30000000000001</v>
      </c>
      <c r="I511" s="249"/>
      <c r="J511" s="245"/>
      <c r="K511" s="245"/>
      <c r="L511" s="250"/>
      <c r="M511" s="251"/>
      <c r="N511" s="252"/>
      <c r="O511" s="252"/>
      <c r="P511" s="252"/>
      <c r="Q511" s="252"/>
      <c r="R511" s="252"/>
      <c r="S511" s="252"/>
      <c r="T511" s="25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4" t="s">
        <v>165</v>
      </c>
      <c r="AU511" s="254" t="s">
        <v>91</v>
      </c>
      <c r="AV511" s="14" t="s">
        <v>91</v>
      </c>
      <c r="AW511" s="14" t="s">
        <v>36</v>
      </c>
      <c r="AX511" s="14" t="s">
        <v>81</v>
      </c>
      <c r="AY511" s="254" t="s">
        <v>156</v>
      </c>
    </row>
    <row r="512" s="15" customFormat="1">
      <c r="A512" s="15"/>
      <c r="B512" s="255"/>
      <c r="C512" s="256"/>
      <c r="D512" s="235" t="s">
        <v>165</v>
      </c>
      <c r="E512" s="257" t="s">
        <v>1</v>
      </c>
      <c r="F512" s="258" t="s">
        <v>171</v>
      </c>
      <c r="G512" s="256"/>
      <c r="H512" s="259">
        <v>502.30000000000001</v>
      </c>
      <c r="I512" s="260"/>
      <c r="J512" s="256"/>
      <c r="K512" s="256"/>
      <c r="L512" s="261"/>
      <c r="M512" s="262"/>
      <c r="N512" s="263"/>
      <c r="O512" s="263"/>
      <c r="P512" s="263"/>
      <c r="Q512" s="263"/>
      <c r="R512" s="263"/>
      <c r="S512" s="263"/>
      <c r="T512" s="264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5" t="s">
        <v>165</v>
      </c>
      <c r="AU512" s="265" t="s">
        <v>91</v>
      </c>
      <c r="AV512" s="15" t="s">
        <v>163</v>
      </c>
      <c r="AW512" s="15" t="s">
        <v>36</v>
      </c>
      <c r="AX512" s="15" t="s">
        <v>89</v>
      </c>
      <c r="AY512" s="265" t="s">
        <v>156</v>
      </c>
    </row>
    <row r="513" s="14" customFormat="1">
      <c r="A513" s="14"/>
      <c r="B513" s="244"/>
      <c r="C513" s="245"/>
      <c r="D513" s="235" t="s">
        <v>165</v>
      </c>
      <c r="E513" s="245"/>
      <c r="F513" s="247" t="s">
        <v>671</v>
      </c>
      <c r="G513" s="245"/>
      <c r="H513" s="248">
        <v>552.52999999999997</v>
      </c>
      <c r="I513" s="249"/>
      <c r="J513" s="245"/>
      <c r="K513" s="245"/>
      <c r="L513" s="250"/>
      <c r="M513" s="251"/>
      <c r="N513" s="252"/>
      <c r="O513" s="252"/>
      <c r="P513" s="252"/>
      <c r="Q513" s="252"/>
      <c r="R513" s="252"/>
      <c r="S513" s="252"/>
      <c r="T513" s="25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4" t="s">
        <v>165</v>
      </c>
      <c r="AU513" s="254" t="s">
        <v>91</v>
      </c>
      <c r="AV513" s="14" t="s">
        <v>91</v>
      </c>
      <c r="AW513" s="14" t="s">
        <v>4</v>
      </c>
      <c r="AX513" s="14" t="s">
        <v>89</v>
      </c>
      <c r="AY513" s="254" t="s">
        <v>156</v>
      </c>
    </row>
    <row r="514" s="2" customFormat="1" ht="24.15" customHeight="1">
      <c r="A514" s="39"/>
      <c r="B514" s="40"/>
      <c r="C514" s="269" t="s">
        <v>672</v>
      </c>
      <c r="D514" s="269" t="s">
        <v>371</v>
      </c>
      <c r="E514" s="270" t="s">
        <v>673</v>
      </c>
      <c r="F514" s="271" t="s">
        <v>674</v>
      </c>
      <c r="G514" s="272" t="s">
        <v>185</v>
      </c>
      <c r="H514" s="273">
        <v>709.23599999999999</v>
      </c>
      <c r="I514" s="274"/>
      <c r="J514" s="275">
        <f>ROUND(I514*H514,2)</f>
        <v>0</v>
      </c>
      <c r="K514" s="271" t="s">
        <v>162</v>
      </c>
      <c r="L514" s="276"/>
      <c r="M514" s="277" t="s">
        <v>1</v>
      </c>
      <c r="N514" s="278" t="s">
        <v>46</v>
      </c>
      <c r="O514" s="92"/>
      <c r="P514" s="229">
        <f>O514*H514</f>
        <v>0</v>
      </c>
      <c r="Q514" s="229">
        <v>0.0035000000000000001</v>
      </c>
      <c r="R514" s="229">
        <f>Q514*H514</f>
        <v>2.482326</v>
      </c>
      <c r="S514" s="229">
        <v>0</v>
      </c>
      <c r="T514" s="230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1" t="s">
        <v>493</v>
      </c>
      <c r="AT514" s="231" t="s">
        <v>371</v>
      </c>
      <c r="AU514" s="231" t="s">
        <v>91</v>
      </c>
      <c r="AY514" s="18" t="s">
        <v>156</v>
      </c>
      <c r="BE514" s="232">
        <f>IF(N514="základní",J514,0)</f>
        <v>0</v>
      </c>
      <c r="BF514" s="232">
        <f>IF(N514="snížená",J514,0)</f>
        <v>0</v>
      </c>
      <c r="BG514" s="232">
        <f>IF(N514="zákl. přenesená",J514,0)</f>
        <v>0</v>
      </c>
      <c r="BH514" s="232">
        <f>IF(N514="sníž. přenesená",J514,0)</f>
        <v>0</v>
      </c>
      <c r="BI514" s="232">
        <f>IF(N514="nulová",J514,0)</f>
        <v>0</v>
      </c>
      <c r="BJ514" s="18" t="s">
        <v>89</v>
      </c>
      <c r="BK514" s="232">
        <f>ROUND(I514*H514,2)</f>
        <v>0</v>
      </c>
      <c r="BL514" s="18" t="s">
        <v>276</v>
      </c>
      <c r="BM514" s="231" t="s">
        <v>675</v>
      </c>
    </row>
    <row r="515" s="13" customFormat="1">
      <c r="A515" s="13"/>
      <c r="B515" s="233"/>
      <c r="C515" s="234"/>
      <c r="D515" s="235" t="s">
        <v>165</v>
      </c>
      <c r="E515" s="236" t="s">
        <v>1</v>
      </c>
      <c r="F515" s="237" t="s">
        <v>670</v>
      </c>
      <c r="G515" s="234"/>
      <c r="H515" s="236" t="s">
        <v>1</v>
      </c>
      <c r="I515" s="238"/>
      <c r="J515" s="234"/>
      <c r="K515" s="234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165</v>
      </c>
      <c r="AU515" s="243" t="s">
        <v>91</v>
      </c>
      <c r="AV515" s="13" t="s">
        <v>89</v>
      </c>
      <c r="AW515" s="13" t="s">
        <v>36</v>
      </c>
      <c r="AX515" s="13" t="s">
        <v>81</v>
      </c>
      <c r="AY515" s="243" t="s">
        <v>156</v>
      </c>
    </row>
    <row r="516" s="13" customFormat="1">
      <c r="A516" s="13"/>
      <c r="B516" s="233"/>
      <c r="C516" s="234"/>
      <c r="D516" s="235" t="s">
        <v>165</v>
      </c>
      <c r="E516" s="236" t="s">
        <v>1</v>
      </c>
      <c r="F516" s="237" t="s">
        <v>594</v>
      </c>
      <c r="G516" s="234"/>
      <c r="H516" s="236" t="s">
        <v>1</v>
      </c>
      <c r="I516" s="238"/>
      <c r="J516" s="234"/>
      <c r="K516" s="234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165</v>
      </c>
      <c r="AU516" s="243" t="s">
        <v>91</v>
      </c>
      <c r="AV516" s="13" t="s">
        <v>89</v>
      </c>
      <c r="AW516" s="13" t="s">
        <v>36</v>
      </c>
      <c r="AX516" s="13" t="s">
        <v>81</v>
      </c>
      <c r="AY516" s="243" t="s">
        <v>156</v>
      </c>
    </row>
    <row r="517" s="14" customFormat="1">
      <c r="A517" s="14"/>
      <c r="B517" s="244"/>
      <c r="C517" s="245"/>
      <c r="D517" s="235" t="s">
        <v>165</v>
      </c>
      <c r="E517" s="246" t="s">
        <v>1</v>
      </c>
      <c r="F517" s="247" t="s">
        <v>676</v>
      </c>
      <c r="G517" s="245"/>
      <c r="H517" s="248">
        <v>644.75999999999999</v>
      </c>
      <c r="I517" s="249"/>
      <c r="J517" s="245"/>
      <c r="K517" s="245"/>
      <c r="L517" s="250"/>
      <c r="M517" s="251"/>
      <c r="N517" s="252"/>
      <c r="O517" s="252"/>
      <c r="P517" s="252"/>
      <c r="Q517" s="252"/>
      <c r="R517" s="252"/>
      <c r="S517" s="252"/>
      <c r="T517" s="25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4" t="s">
        <v>165</v>
      </c>
      <c r="AU517" s="254" t="s">
        <v>91</v>
      </c>
      <c r="AV517" s="14" t="s">
        <v>91</v>
      </c>
      <c r="AW517" s="14" t="s">
        <v>36</v>
      </c>
      <c r="AX517" s="14" t="s">
        <v>81</v>
      </c>
      <c r="AY517" s="254" t="s">
        <v>156</v>
      </c>
    </row>
    <row r="518" s="15" customFormat="1">
      <c r="A518" s="15"/>
      <c r="B518" s="255"/>
      <c r="C518" s="256"/>
      <c r="D518" s="235" t="s">
        <v>165</v>
      </c>
      <c r="E518" s="257" t="s">
        <v>1</v>
      </c>
      <c r="F518" s="258" t="s">
        <v>171</v>
      </c>
      <c r="G518" s="256"/>
      <c r="H518" s="259">
        <v>644.75999999999999</v>
      </c>
      <c r="I518" s="260"/>
      <c r="J518" s="256"/>
      <c r="K518" s="256"/>
      <c r="L518" s="261"/>
      <c r="M518" s="262"/>
      <c r="N518" s="263"/>
      <c r="O518" s="263"/>
      <c r="P518" s="263"/>
      <c r="Q518" s="263"/>
      <c r="R518" s="263"/>
      <c r="S518" s="263"/>
      <c r="T518" s="264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5" t="s">
        <v>165</v>
      </c>
      <c r="AU518" s="265" t="s">
        <v>91</v>
      </c>
      <c r="AV518" s="15" t="s">
        <v>163</v>
      </c>
      <c r="AW518" s="15" t="s">
        <v>36</v>
      </c>
      <c r="AX518" s="15" t="s">
        <v>89</v>
      </c>
      <c r="AY518" s="265" t="s">
        <v>156</v>
      </c>
    </row>
    <row r="519" s="14" customFormat="1">
      <c r="A519" s="14"/>
      <c r="B519" s="244"/>
      <c r="C519" s="245"/>
      <c r="D519" s="235" t="s">
        <v>165</v>
      </c>
      <c r="E519" s="245"/>
      <c r="F519" s="247" t="s">
        <v>677</v>
      </c>
      <c r="G519" s="245"/>
      <c r="H519" s="248">
        <v>709.23599999999999</v>
      </c>
      <c r="I519" s="249"/>
      <c r="J519" s="245"/>
      <c r="K519" s="245"/>
      <c r="L519" s="250"/>
      <c r="M519" s="251"/>
      <c r="N519" s="252"/>
      <c r="O519" s="252"/>
      <c r="P519" s="252"/>
      <c r="Q519" s="252"/>
      <c r="R519" s="252"/>
      <c r="S519" s="252"/>
      <c r="T519" s="25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4" t="s">
        <v>165</v>
      </c>
      <c r="AU519" s="254" t="s">
        <v>91</v>
      </c>
      <c r="AV519" s="14" t="s">
        <v>91</v>
      </c>
      <c r="AW519" s="14" t="s">
        <v>4</v>
      </c>
      <c r="AX519" s="14" t="s">
        <v>89</v>
      </c>
      <c r="AY519" s="254" t="s">
        <v>156</v>
      </c>
    </row>
    <row r="520" s="2" customFormat="1" ht="24.15" customHeight="1">
      <c r="A520" s="39"/>
      <c r="B520" s="40"/>
      <c r="C520" s="269" t="s">
        <v>678</v>
      </c>
      <c r="D520" s="269" t="s">
        <v>371</v>
      </c>
      <c r="E520" s="270" t="s">
        <v>679</v>
      </c>
      <c r="F520" s="271" t="s">
        <v>680</v>
      </c>
      <c r="G520" s="272" t="s">
        <v>185</v>
      </c>
      <c r="H520" s="273">
        <v>23.100000000000001</v>
      </c>
      <c r="I520" s="274"/>
      <c r="J520" s="275">
        <f>ROUND(I520*H520,2)</f>
        <v>0</v>
      </c>
      <c r="K520" s="271" t="s">
        <v>162</v>
      </c>
      <c r="L520" s="276"/>
      <c r="M520" s="277" t="s">
        <v>1</v>
      </c>
      <c r="N520" s="278" t="s">
        <v>46</v>
      </c>
      <c r="O520" s="92"/>
      <c r="P520" s="229">
        <f>O520*H520</f>
        <v>0</v>
      </c>
      <c r="Q520" s="229">
        <v>0.0015</v>
      </c>
      <c r="R520" s="229">
        <f>Q520*H520</f>
        <v>0.03465</v>
      </c>
      <c r="S520" s="229">
        <v>0</v>
      </c>
      <c r="T520" s="230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1" t="s">
        <v>493</v>
      </c>
      <c r="AT520" s="231" t="s">
        <v>371</v>
      </c>
      <c r="AU520" s="231" t="s">
        <v>91</v>
      </c>
      <c r="AY520" s="18" t="s">
        <v>156</v>
      </c>
      <c r="BE520" s="232">
        <f>IF(N520="základní",J520,0)</f>
        <v>0</v>
      </c>
      <c r="BF520" s="232">
        <f>IF(N520="snížená",J520,0)</f>
        <v>0</v>
      </c>
      <c r="BG520" s="232">
        <f>IF(N520="zákl. přenesená",J520,0)</f>
        <v>0</v>
      </c>
      <c r="BH520" s="232">
        <f>IF(N520="sníž. přenesená",J520,0)</f>
        <v>0</v>
      </c>
      <c r="BI520" s="232">
        <f>IF(N520="nulová",J520,0)</f>
        <v>0</v>
      </c>
      <c r="BJ520" s="18" t="s">
        <v>89</v>
      </c>
      <c r="BK520" s="232">
        <f>ROUND(I520*H520,2)</f>
        <v>0</v>
      </c>
      <c r="BL520" s="18" t="s">
        <v>276</v>
      </c>
      <c r="BM520" s="231" t="s">
        <v>681</v>
      </c>
    </row>
    <row r="521" s="13" customFormat="1">
      <c r="A521" s="13"/>
      <c r="B521" s="233"/>
      <c r="C521" s="234"/>
      <c r="D521" s="235" t="s">
        <v>165</v>
      </c>
      <c r="E521" s="236" t="s">
        <v>1</v>
      </c>
      <c r="F521" s="237" t="s">
        <v>665</v>
      </c>
      <c r="G521" s="234"/>
      <c r="H521" s="236" t="s">
        <v>1</v>
      </c>
      <c r="I521" s="238"/>
      <c r="J521" s="234"/>
      <c r="K521" s="234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165</v>
      </c>
      <c r="AU521" s="243" t="s">
        <v>91</v>
      </c>
      <c r="AV521" s="13" t="s">
        <v>89</v>
      </c>
      <c r="AW521" s="13" t="s">
        <v>36</v>
      </c>
      <c r="AX521" s="13" t="s">
        <v>81</v>
      </c>
      <c r="AY521" s="243" t="s">
        <v>156</v>
      </c>
    </row>
    <row r="522" s="13" customFormat="1">
      <c r="A522" s="13"/>
      <c r="B522" s="233"/>
      <c r="C522" s="234"/>
      <c r="D522" s="235" t="s">
        <v>165</v>
      </c>
      <c r="E522" s="236" t="s">
        <v>1</v>
      </c>
      <c r="F522" s="237" t="s">
        <v>181</v>
      </c>
      <c r="G522" s="234"/>
      <c r="H522" s="236" t="s">
        <v>1</v>
      </c>
      <c r="I522" s="238"/>
      <c r="J522" s="234"/>
      <c r="K522" s="234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165</v>
      </c>
      <c r="AU522" s="243" t="s">
        <v>91</v>
      </c>
      <c r="AV522" s="13" t="s">
        <v>89</v>
      </c>
      <c r="AW522" s="13" t="s">
        <v>36</v>
      </c>
      <c r="AX522" s="13" t="s">
        <v>81</v>
      </c>
      <c r="AY522" s="243" t="s">
        <v>156</v>
      </c>
    </row>
    <row r="523" s="14" customFormat="1">
      <c r="A523" s="14"/>
      <c r="B523" s="244"/>
      <c r="C523" s="245"/>
      <c r="D523" s="235" t="s">
        <v>165</v>
      </c>
      <c r="E523" s="246" t="s">
        <v>1</v>
      </c>
      <c r="F523" s="247" t="s">
        <v>682</v>
      </c>
      <c r="G523" s="245"/>
      <c r="H523" s="248">
        <v>21</v>
      </c>
      <c r="I523" s="249"/>
      <c r="J523" s="245"/>
      <c r="K523" s="245"/>
      <c r="L523" s="250"/>
      <c r="M523" s="251"/>
      <c r="N523" s="252"/>
      <c r="O523" s="252"/>
      <c r="P523" s="252"/>
      <c r="Q523" s="252"/>
      <c r="R523" s="252"/>
      <c r="S523" s="252"/>
      <c r="T523" s="25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4" t="s">
        <v>165</v>
      </c>
      <c r="AU523" s="254" t="s">
        <v>91</v>
      </c>
      <c r="AV523" s="14" t="s">
        <v>91</v>
      </c>
      <c r="AW523" s="14" t="s">
        <v>36</v>
      </c>
      <c r="AX523" s="14" t="s">
        <v>81</v>
      </c>
      <c r="AY523" s="254" t="s">
        <v>156</v>
      </c>
    </row>
    <row r="524" s="15" customFormat="1">
      <c r="A524" s="15"/>
      <c r="B524" s="255"/>
      <c r="C524" s="256"/>
      <c r="D524" s="235" t="s">
        <v>165</v>
      </c>
      <c r="E524" s="257" t="s">
        <v>1</v>
      </c>
      <c r="F524" s="258" t="s">
        <v>171</v>
      </c>
      <c r="G524" s="256"/>
      <c r="H524" s="259">
        <v>21</v>
      </c>
      <c r="I524" s="260"/>
      <c r="J524" s="256"/>
      <c r="K524" s="256"/>
      <c r="L524" s="261"/>
      <c r="M524" s="262"/>
      <c r="N524" s="263"/>
      <c r="O524" s="263"/>
      <c r="P524" s="263"/>
      <c r="Q524" s="263"/>
      <c r="R524" s="263"/>
      <c r="S524" s="263"/>
      <c r="T524" s="264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5" t="s">
        <v>165</v>
      </c>
      <c r="AU524" s="265" t="s">
        <v>91</v>
      </c>
      <c r="AV524" s="15" t="s">
        <v>163</v>
      </c>
      <c r="AW524" s="15" t="s">
        <v>36</v>
      </c>
      <c r="AX524" s="15" t="s">
        <v>89</v>
      </c>
      <c r="AY524" s="265" t="s">
        <v>156</v>
      </c>
    </row>
    <row r="525" s="14" customFormat="1">
      <c r="A525" s="14"/>
      <c r="B525" s="244"/>
      <c r="C525" s="245"/>
      <c r="D525" s="235" t="s">
        <v>165</v>
      </c>
      <c r="E525" s="245"/>
      <c r="F525" s="247" t="s">
        <v>683</v>
      </c>
      <c r="G525" s="245"/>
      <c r="H525" s="248">
        <v>23.100000000000001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4" t="s">
        <v>165</v>
      </c>
      <c r="AU525" s="254" t="s">
        <v>91</v>
      </c>
      <c r="AV525" s="14" t="s">
        <v>91</v>
      </c>
      <c r="AW525" s="14" t="s">
        <v>4</v>
      </c>
      <c r="AX525" s="14" t="s">
        <v>89</v>
      </c>
      <c r="AY525" s="254" t="s">
        <v>156</v>
      </c>
    </row>
    <row r="526" s="2" customFormat="1" ht="55.5" customHeight="1">
      <c r="A526" s="39"/>
      <c r="B526" s="40"/>
      <c r="C526" s="220" t="s">
        <v>684</v>
      </c>
      <c r="D526" s="220" t="s">
        <v>158</v>
      </c>
      <c r="E526" s="221" t="s">
        <v>685</v>
      </c>
      <c r="F526" s="222" t="s">
        <v>686</v>
      </c>
      <c r="G526" s="223" t="s">
        <v>251</v>
      </c>
      <c r="H526" s="224">
        <v>5.5999999999999996</v>
      </c>
      <c r="I526" s="225"/>
      <c r="J526" s="226">
        <f>ROUND(I526*H526,2)</f>
        <v>0</v>
      </c>
      <c r="K526" s="222" t="s">
        <v>162</v>
      </c>
      <c r="L526" s="45"/>
      <c r="M526" s="227" t="s">
        <v>1</v>
      </c>
      <c r="N526" s="228" t="s">
        <v>46</v>
      </c>
      <c r="O526" s="92"/>
      <c r="P526" s="229">
        <f>O526*H526</f>
        <v>0</v>
      </c>
      <c r="Q526" s="229">
        <v>0</v>
      </c>
      <c r="R526" s="229">
        <f>Q526*H526</f>
        <v>0</v>
      </c>
      <c r="S526" s="229">
        <v>0</v>
      </c>
      <c r="T526" s="230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1" t="s">
        <v>276</v>
      </c>
      <c r="AT526" s="231" t="s">
        <v>158</v>
      </c>
      <c r="AU526" s="231" t="s">
        <v>91</v>
      </c>
      <c r="AY526" s="18" t="s">
        <v>156</v>
      </c>
      <c r="BE526" s="232">
        <f>IF(N526="základní",J526,0)</f>
        <v>0</v>
      </c>
      <c r="BF526" s="232">
        <f>IF(N526="snížená",J526,0)</f>
        <v>0</v>
      </c>
      <c r="BG526" s="232">
        <f>IF(N526="zákl. přenesená",J526,0)</f>
        <v>0</v>
      </c>
      <c r="BH526" s="232">
        <f>IF(N526="sníž. přenesená",J526,0)</f>
        <v>0</v>
      </c>
      <c r="BI526" s="232">
        <f>IF(N526="nulová",J526,0)</f>
        <v>0</v>
      </c>
      <c r="BJ526" s="18" t="s">
        <v>89</v>
      </c>
      <c r="BK526" s="232">
        <f>ROUND(I526*H526,2)</f>
        <v>0</v>
      </c>
      <c r="BL526" s="18" t="s">
        <v>276</v>
      </c>
      <c r="BM526" s="231" t="s">
        <v>687</v>
      </c>
    </row>
    <row r="527" s="12" customFormat="1" ht="22.8" customHeight="1">
      <c r="A527" s="12"/>
      <c r="B527" s="204"/>
      <c r="C527" s="205"/>
      <c r="D527" s="206" t="s">
        <v>80</v>
      </c>
      <c r="E527" s="218" t="s">
        <v>688</v>
      </c>
      <c r="F527" s="218" t="s">
        <v>689</v>
      </c>
      <c r="G527" s="205"/>
      <c r="H527" s="205"/>
      <c r="I527" s="208"/>
      <c r="J527" s="219">
        <f>BK527</f>
        <v>0</v>
      </c>
      <c r="K527" s="205"/>
      <c r="L527" s="210"/>
      <c r="M527" s="211"/>
      <c r="N527" s="212"/>
      <c r="O527" s="212"/>
      <c r="P527" s="213">
        <f>SUM(P528:P557)</f>
        <v>0</v>
      </c>
      <c r="Q527" s="212"/>
      <c r="R527" s="213">
        <f>SUM(R528:R557)</f>
        <v>6.4176025199999991</v>
      </c>
      <c r="S527" s="212"/>
      <c r="T527" s="214">
        <f>SUM(T528:T557)</f>
        <v>0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215" t="s">
        <v>91</v>
      </c>
      <c r="AT527" s="216" t="s">
        <v>80</v>
      </c>
      <c r="AU527" s="216" t="s">
        <v>89</v>
      </c>
      <c r="AY527" s="215" t="s">
        <v>156</v>
      </c>
      <c r="BK527" s="217">
        <f>SUM(BK528:BK557)</f>
        <v>0</v>
      </c>
    </row>
    <row r="528" s="2" customFormat="1" ht="37.8" customHeight="1">
      <c r="A528" s="39"/>
      <c r="B528" s="40"/>
      <c r="C528" s="220" t="s">
        <v>690</v>
      </c>
      <c r="D528" s="220" t="s">
        <v>158</v>
      </c>
      <c r="E528" s="221" t="s">
        <v>691</v>
      </c>
      <c r="F528" s="222" t="s">
        <v>692</v>
      </c>
      <c r="G528" s="223" t="s">
        <v>197</v>
      </c>
      <c r="H528" s="224">
        <v>265.72000000000003</v>
      </c>
      <c r="I528" s="225"/>
      <c r="J528" s="226">
        <f>ROUND(I528*H528,2)</f>
        <v>0</v>
      </c>
      <c r="K528" s="222" t="s">
        <v>162</v>
      </c>
      <c r="L528" s="45"/>
      <c r="M528" s="227" t="s">
        <v>1</v>
      </c>
      <c r="N528" s="228" t="s">
        <v>46</v>
      </c>
      <c r="O528" s="92"/>
      <c r="P528" s="229">
        <f>O528*H528</f>
        <v>0</v>
      </c>
      <c r="Q528" s="229">
        <v>0</v>
      </c>
      <c r="R528" s="229">
        <f>Q528*H528</f>
        <v>0</v>
      </c>
      <c r="S528" s="229">
        <v>0</v>
      </c>
      <c r="T528" s="230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1" t="s">
        <v>163</v>
      </c>
      <c r="AT528" s="231" t="s">
        <v>158</v>
      </c>
      <c r="AU528" s="231" t="s">
        <v>91</v>
      </c>
      <c r="AY528" s="18" t="s">
        <v>156</v>
      </c>
      <c r="BE528" s="232">
        <f>IF(N528="základní",J528,0)</f>
        <v>0</v>
      </c>
      <c r="BF528" s="232">
        <f>IF(N528="snížená",J528,0)</f>
        <v>0</v>
      </c>
      <c r="BG528" s="232">
        <f>IF(N528="zákl. přenesená",J528,0)</f>
        <v>0</v>
      </c>
      <c r="BH528" s="232">
        <f>IF(N528="sníž. přenesená",J528,0)</f>
        <v>0</v>
      </c>
      <c r="BI528" s="232">
        <f>IF(N528="nulová",J528,0)</f>
        <v>0</v>
      </c>
      <c r="BJ528" s="18" t="s">
        <v>89</v>
      </c>
      <c r="BK528" s="232">
        <f>ROUND(I528*H528,2)</f>
        <v>0</v>
      </c>
      <c r="BL528" s="18" t="s">
        <v>163</v>
      </c>
      <c r="BM528" s="231" t="s">
        <v>693</v>
      </c>
    </row>
    <row r="529" s="13" customFormat="1">
      <c r="A529" s="13"/>
      <c r="B529" s="233"/>
      <c r="C529" s="234"/>
      <c r="D529" s="235" t="s">
        <v>165</v>
      </c>
      <c r="E529" s="236" t="s">
        <v>1</v>
      </c>
      <c r="F529" s="237" t="s">
        <v>694</v>
      </c>
      <c r="G529" s="234"/>
      <c r="H529" s="236" t="s">
        <v>1</v>
      </c>
      <c r="I529" s="238"/>
      <c r="J529" s="234"/>
      <c r="K529" s="234"/>
      <c r="L529" s="239"/>
      <c r="M529" s="240"/>
      <c r="N529" s="241"/>
      <c r="O529" s="241"/>
      <c r="P529" s="241"/>
      <c r="Q529" s="241"/>
      <c r="R529" s="241"/>
      <c r="S529" s="241"/>
      <c r="T529" s="24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3" t="s">
        <v>165</v>
      </c>
      <c r="AU529" s="243" t="s">
        <v>91</v>
      </c>
      <c r="AV529" s="13" t="s">
        <v>89</v>
      </c>
      <c r="AW529" s="13" t="s">
        <v>36</v>
      </c>
      <c r="AX529" s="13" t="s">
        <v>81</v>
      </c>
      <c r="AY529" s="243" t="s">
        <v>156</v>
      </c>
    </row>
    <row r="530" s="13" customFormat="1">
      <c r="A530" s="13"/>
      <c r="B530" s="233"/>
      <c r="C530" s="234"/>
      <c r="D530" s="235" t="s">
        <v>165</v>
      </c>
      <c r="E530" s="236" t="s">
        <v>1</v>
      </c>
      <c r="F530" s="237" t="s">
        <v>695</v>
      </c>
      <c r="G530" s="234"/>
      <c r="H530" s="236" t="s">
        <v>1</v>
      </c>
      <c r="I530" s="238"/>
      <c r="J530" s="234"/>
      <c r="K530" s="234"/>
      <c r="L530" s="239"/>
      <c r="M530" s="240"/>
      <c r="N530" s="241"/>
      <c r="O530" s="241"/>
      <c r="P530" s="241"/>
      <c r="Q530" s="241"/>
      <c r="R530" s="241"/>
      <c r="S530" s="241"/>
      <c r="T530" s="24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3" t="s">
        <v>165</v>
      </c>
      <c r="AU530" s="243" t="s">
        <v>91</v>
      </c>
      <c r="AV530" s="13" t="s">
        <v>89</v>
      </c>
      <c r="AW530" s="13" t="s">
        <v>36</v>
      </c>
      <c r="AX530" s="13" t="s">
        <v>81</v>
      </c>
      <c r="AY530" s="243" t="s">
        <v>156</v>
      </c>
    </row>
    <row r="531" s="14" customFormat="1">
      <c r="A531" s="14"/>
      <c r="B531" s="244"/>
      <c r="C531" s="245"/>
      <c r="D531" s="235" t="s">
        <v>165</v>
      </c>
      <c r="E531" s="246" t="s">
        <v>1</v>
      </c>
      <c r="F531" s="247" t="s">
        <v>696</v>
      </c>
      <c r="G531" s="245"/>
      <c r="H531" s="248">
        <v>265.72000000000003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4" t="s">
        <v>165</v>
      </c>
      <c r="AU531" s="254" t="s">
        <v>91</v>
      </c>
      <c r="AV531" s="14" t="s">
        <v>91</v>
      </c>
      <c r="AW531" s="14" t="s">
        <v>36</v>
      </c>
      <c r="AX531" s="14" t="s">
        <v>81</v>
      </c>
      <c r="AY531" s="254" t="s">
        <v>156</v>
      </c>
    </row>
    <row r="532" s="15" customFormat="1">
      <c r="A532" s="15"/>
      <c r="B532" s="255"/>
      <c r="C532" s="256"/>
      <c r="D532" s="235" t="s">
        <v>165</v>
      </c>
      <c r="E532" s="257" t="s">
        <v>1</v>
      </c>
      <c r="F532" s="258" t="s">
        <v>171</v>
      </c>
      <c r="G532" s="256"/>
      <c r="H532" s="259">
        <v>265.72000000000003</v>
      </c>
      <c r="I532" s="260"/>
      <c r="J532" s="256"/>
      <c r="K532" s="256"/>
      <c r="L532" s="261"/>
      <c r="M532" s="262"/>
      <c r="N532" s="263"/>
      <c r="O532" s="263"/>
      <c r="P532" s="263"/>
      <c r="Q532" s="263"/>
      <c r="R532" s="263"/>
      <c r="S532" s="263"/>
      <c r="T532" s="264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5" t="s">
        <v>165</v>
      </c>
      <c r="AU532" s="265" t="s">
        <v>91</v>
      </c>
      <c r="AV532" s="15" t="s">
        <v>163</v>
      </c>
      <c r="AW532" s="15" t="s">
        <v>36</v>
      </c>
      <c r="AX532" s="15" t="s">
        <v>89</v>
      </c>
      <c r="AY532" s="265" t="s">
        <v>156</v>
      </c>
    </row>
    <row r="533" s="2" customFormat="1" ht="24.15" customHeight="1">
      <c r="A533" s="39"/>
      <c r="B533" s="40"/>
      <c r="C533" s="269" t="s">
        <v>697</v>
      </c>
      <c r="D533" s="269" t="s">
        <v>371</v>
      </c>
      <c r="E533" s="270" t="s">
        <v>698</v>
      </c>
      <c r="F533" s="271" t="s">
        <v>699</v>
      </c>
      <c r="G533" s="272" t="s">
        <v>161</v>
      </c>
      <c r="H533" s="273">
        <v>7.6529999999999996</v>
      </c>
      <c r="I533" s="274"/>
      <c r="J533" s="275">
        <f>ROUND(I533*H533,2)</f>
        <v>0</v>
      </c>
      <c r="K533" s="271" t="s">
        <v>162</v>
      </c>
      <c r="L533" s="276"/>
      <c r="M533" s="277" t="s">
        <v>1</v>
      </c>
      <c r="N533" s="278" t="s">
        <v>46</v>
      </c>
      <c r="O533" s="92"/>
      <c r="P533" s="229">
        <f>O533*H533</f>
        <v>0</v>
      </c>
      <c r="Q533" s="229">
        <v>0.44</v>
      </c>
      <c r="R533" s="229">
        <f>Q533*H533</f>
        <v>3.3673199999999999</v>
      </c>
      <c r="S533" s="229">
        <v>0</v>
      </c>
      <c r="T533" s="230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1" t="s">
        <v>219</v>
      </c>
      <c r="AT533" s="231" t="s">
        <v>371</v>
      </c>
      <c r="AU533" s="231" t="s">
        <v>91</v>
      </c>
      <c r="AY533" s="18" t="s">
        <v>156</v>
      </c>
      <c r="BE533" s="232">
        <f>IF(N533="základní",J533,0)</f>
        <v>0</v>
      </c>
      <c r="BF533" s="232">
        <f>IF(N533="snížená",J533,0)</f>
        <v>0</v>
      </c>
      <c r="BG533" s="232">
        <f>IF(N533="zákl. přenesená",J533,0)</f>
        <v>0</v>
      </c>
      <c r="BH533" s="232">
        <f>IF(N533="sníž. přenesená",J533,0)</f>
        <v>0</v>
      </c>
      <c r="BI533" s="232">
        <f>IF(N533="nulová",J533,0)</f>
        <v>0</v>
      </c>
      <c r="BJ533" s="18" t="s">
        <v>89</v>
      </c>
      <c r="BK533" s="232">
        <f>ROUND(I533*H533,2)</f>
        <v>0</v>
      </c>
      <c r="BL533" s="18" t="s">
        <v>163</v>
      </c>
      <c r="BM533" s="231" t="s">
        <v>700</v>
      </c>
    </row>
    <row r="534" s="2" customFormat="1">
      <c r="A534" s="39"/>
      <c r="B534" s="40"/>
      <c r="C534" s="41"/>
      <c r="D534" s="235" t="s">
        <v>701</v>
      </c>
      <c r="E534" s="41"/>
      <c r="F534" s="290" t="s">
        <v>702</v>
      </c>
      <c r="G534" s="41"/>
      <c r="H534" s="41"/>
      <c r="I534" s="291"/>
      <c r="J534" s="41"/>
      <c r="K534" s="41"/>
      <c r="L534" s="45"/>
      <c r="M534" s="292"/>
      <c r="N534" s="293"/>
      <c r="O534" s="92"/>
      <c r="P534" s="92"/>
      <c r="Q534" s="92"/>
      <c r="R534" s="92"/>
      <c r="S534" s="92"/>
      <c r="T534" s="93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701</v>
      </c>
      <c r="AU534" s="18" t="s">
        <v>91</v>
      </c>
    </row>
    <row r="535" s="13" customFormat="1">
      <c r="A535" s="13"/>
      <c r="B535" s="233"/>
      <c r="C535" s="234"/>
      <c r="D535" s="235" t="s">
        <v>165</v>
      </c>
      <c r="E535" s="236" t="s">
        <v>1</v>
      </c>
      <c r="F535" s="237" t="s">
        <v>703</v>
      </c>
      <c r="G535" s="234"/>
      <c r="H535" s="236" t="s">
        <v>1</v>
      </c>
      <c r="I535" s="238"/>
      <c r="J535" s="234"/>
      <c r="K535" s="234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165</v>
      </c>
      <c r="AU535" s="243" t="s">
        <v>91</v>
      </c>
      <c r="AV535" s="13" t="s">
        <v>89</v>
      </c>
      <c r="AW535" s="13" t="s">
        <v>36</v>
      </c>
      <c r="AX535" s="13" t="s">
        <v>81</v>
      </c>
      <c r="AY535" s="243" t="s">
        <v>156</v>
      </c>
    </row>
    <row r="536" s="13" customFormat="1">
      <c r="A536" s="13"/>
      <c r="B536" s="233"/>
      <c r="C536" s="234"/>
      <c r="D536" s="235" t="s">
        <v>165</v>
      </c>
      <c r="E536" s="236" t="s">
        <v>1</v>
      </c>
      <c r="F536" s="237" t="s">
        <v>695</v>
      </c>
      <c r="G536" s="234"/>
      <c r="H536" s="236" t="s">
        <v>1</v>
      </c>
      <c r="I536" s="238"/>
      <c r="J536" s="234"/>
      <c r="K536" s="234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165</v>
      </c>
      <c r="AU536" s="243" t="s">
        <v>91</v>
      </c>
      <c r="AV536" s="13" t="s">
        <v>89</v>
      </c>
      <c r="AW536" s="13" t="s">
        <v>36</v>
      </c>
      <c r="AX536" s="13" t="s">
        <v>81</v>
      </c>
      <c r="AY536" s="243" t="s">
        <v>156</v>
      </c>
    </row>
    <row r="537" s="14" customFormat="1">
      <c r="A537" s="14"/>
      <c r="B537" s="244"/>
      <c r="C537" s="245"/>
      <c r="D537" s="235" t="s">
        <v>165</v>
      </c>
      <c r="E537" s="246" t="s">
        <v>1</v>
      </c>
      <c r="F537" s="247" t="s">
        <v>704</v>
      </c>
      <c r="G537" s="245"/>
      <c r="H537" s="248">
        <v>7.6529999999999996</v>
      </c>
      <c r="I537" s="249"/>
      <c r="J537" s="245"/>
      <c r="K537" s="245"/>
      <c r="L537" s="250"/>
      <c r="M537" s="251"/>
      <c r="N537" s="252"/>
      <c r="O537" s="252"/>
      <c r="P537" s="252"/>
      <c r="Q537" s="252"/>
      <c r="R537" s="252"/>
      <c r="S537" s="252"/>
      <c r="T537" s="25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4" t="s">
        <v>165</v>
      </c>
      <c r="AU537" s="254" t="s">
        <v>91</v>
      </c>
      <c r="AV537" s="14" t="s">
        <v>91</v>
      </c>
      <c r="AW537" s="14" t="s">
        <v>36</v>
      </c>
      <c r="AX537" s="14" t="s">
        <v>81</v>
      </c>
      <c r="AY537" s="254" t="s">
        <v>156</v>
      </c>
    </row>
    <row r="538" s="15" customFormat="1">
      <c r="A538" s="15"/>
      <c r="B538" s="255"/>
      <c r="C538" s="256"/>
      <c r="D538" s="235" t="s">
        <v>165</v>
      </c>
      <c r="E538" s="257" t="s">
        <v>1</v>
      </c>
      <c r="F538" s="258" t="s">
        <v>171</v>
      </c>
      <c r="G538" s="256"/>
      <c r="H538" s="259">
        <v>7.6529999999999996</v>
      </c>
      <c r="I538" s="260"/>
      <c r="J538" s="256"/>
      <c r="K538" s="256"/>
      <c r="L538" s="261"/>
      <c r="M538" s="262"/>
      <c r="N538" s="263"/>
      <c r="O538" s="263"/>
      <c r="P538" s="263"/>
      <c r="Q538" s="263"/>
      <c r="R538" s="263"/>
      <c r="S538" s="263"/>
      <c r="T538" s="264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5" t="s">
        <v>165</v>
      </c>
      <c r="AU538" s="265" t="s">
        <v>91</v>
      </c>
      <c r="AV538" s="15" t="s">
        <v>163</v>
      </c>
      <c r="AW538" s="15" t="s">
        <v>36</v>
      </c>
      <c r="AX538" s="15" t="s">
        <v>89</v>
      </c>
      <c r="AY538" s="265" t="s">
        <v>156</v>
      </c>
    </row>
    <row r="539" s="2" customFormat="1" ht="37.8" customHeight="1">
      <c r="A539" s="39"/>
      <c r="B539" s="40"/>
      <c r="C539" s="220" t="s">
        <v>705</v>
      </c>
      <c r="D539" s="220" t="s">
        <v>158</v>
      </c>
      <c r="E539" s="221" t="s">
        <v>706</v>
      </c>
      <c r="F539" s="222" t="s">
        <v>707</v>
      </c>
      <c r="G539" s="223" t="s">
        <v>197</v>
      </c>
      <c r="H539" s="224">
        <v>42</v>
      </c>
      <c r="I539" s="225"/>
      <c r="J539" s="226">
        <f>ROUND(I539*H539,2)</f>
        <v>0</v>
      </c>
      <c r="K539" s="222" t="s">
        <v>162</v>
      </c>
      <c r="L539" s="45"/>
      <c r="M539" s="227" t="s">
        <v>1</v>
      </c>
      <c r="N539" s="228" t="s">
        <v>46</v>
      </c>
      <c r="O539" s="92"/>
      <c r="P539" s="229">
        <f>O539*H539</f>
        <v>0</v>
      </c>
      <c r="Q539" s="229">
        <v>0</v>
      </c>
      <c r="R539" s="229">
        <f>Q539*H539</f>
        <v>0</v>
      </c>
      <c r="S539" s="229">
        <v>0</v>
      </c>
      <c r="T539" s="230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1" t="s">
        <v>276</v>
      </c>
      <c r="AT539" s="231" t="s">
        <v>158</v>
      </c>
      <c r="AU539" s="231" t="s">
        <v>91</v>
      </c>
      <c r="AY539" s="18" t="s">
        <v>156</v>
      </c>
      <c r="BE539" s="232">
        <f>IF(N539="základní",J539,0)</f>
        <v>0</v>
      </c>
      <c r="BF539" s="232">
        <f>IF(N539="snížená",J539,0)</f>
        <v>0</v>
      </c>
      <c r="BG539" s="232">
        <f>IF(N539="zákl. přenesená",J539,0)</f>
        <v>0</v>
      </c>
      <c r="BH539" s="232">
        <f>IF(N539="sníž. přenesená",J539,0)</f>
        <v>0</v>
      </c>
      <c r="BI539" s="232">
        <f>IF(N539="nulová",J539,0)</f>
        <v>0</v>
      </c>
      <c r="BJ539" s="18" t="s">
        <v>89</v>
      </c>
      <c r="BK539" s="232">
        <f>ROUND(I539*H539,2)</f>
        <v>0</v>
      </c>
      <c r="BL539" s="18" t="s">
        <v>276</v>
      </c>
      <c r="BM539" s="231" t="s">
        <v>708</v>
      </c>
    </row>
    <row r="540" s="13" customFormat="1">
      <c r="A540" s="13"/>
      <c r="B540" s="233"/>
      <c r="C540" s="234"/>
      <c r="D540" s="235" t="s">
        <v>165</v>
      </c>
      <c r="E540" s="236" t="s">
        <v>1</v>
      </c>
      <c r="F540" s="237" t="s">
        <v>709</v>
      </c>
      <c r="G540" s="234"/>
      <c r="H540" s="236" t="s">
        <v>1</v>
      </c>
      <c r="I540" s="238"/>
      <c r="J540" s="234"/>
      <c r="K540" s="234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165</v>
      </c>
      <c r="AU540" s="243" t="s">
        <v>91</v>
      </c>
      <c r="AV540" s="13" t="s">
        <v>89</v>
      </c>
      <c r="AW540" s="13" t="s">
        <v>36</v>
      </c>
      <c r="AX540" s="13" t="s">
        <v>81</v>
      </c>
      <c r="AY540" s="243" t="s">
        <v>156</v>
      </c>
    </row>
    <row r="541" s="13" customFormat="1">
      <c r="A541" s="13"/>
      <c r="B541" s="233"/>
      <c r="C541" s="234"/>
      <c r="D541" s="235" t="s">
        <v>165</v>
      </c>
      <c r="E541" s="236" t="s">
        <v>1</v>
      </c>
      <c r="F541" s="237" t="s">
        <v>181</v>
      </c>
      <c r="G541" s="234"/>
      <c r="H541" s="236" t="s">
        <v>1</v>
      </c>
      <c r="I541" s="238"/>
      <c r="J541" s="234"/>
      <c r="K541" s="234"/>
      <c r="L541" s="239"/>
      <c r="M541" s="240"/>
      <c r="N541" s="241"/>
      <c r="O541" s="241"/>
      <c r="P541" s="241"/>
      <c r="Q541" s="241"/>
      <c r="R541" s="241"/>
      <c r="S541" s="241"/>
      <c r="T541" s="24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3" t="s">
        <v>165</v>
      </c>
      <c r="AU541" s="243" t="s">
        <v>91</v>
      </c>
      <c r="AV541" s="13" t="s">
        <v>89</v>
      </c>
      <c r="AW541" s="13" t="s">
        <v>36</v>
      </c>
      <c r="AX541" s="13" t="s">
        <v>81</v>
      </c>
      <c r="AY541" s="243" t="s">
        <v>156</v>
      </c>
    </row>
    <row r="542" s="14" customFormat="1">
      <c r="A542" s="14"/>
      <c r="B542" s="244"/>
      <c r="C542" s="245"/>
      <c r="D542" s="235" t="s">
        <v>165</v>
      </c>
      <c r="E542" s="246" t="s">
        <v>1</v>
      </c>
      <c r="F542" s="247" t="s">
        <v>710</v>
      </c>
      <c r="G542" s="245"/>
      <c r="H542" s="248">
        <v>42</v>
      </c>
      <c r="I542" s="249"/>
      <c r="J542" s="245"/>
      <c r="K542" s="245"/>
      <c r="L542" s="250"/>
      <c r="M542" s="251"/>
      <c r="N542" s="252"/>
      <c r="O542" s="252"/>
      <c r="P542" s="252"/>
      <c r="Q542" s="252"/>
      <c r="R542" s="252"/>
      <c r="S542" s="252"/>
      <c r="T542" s="25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4" t="s">
        <v>165</v>
      </c>
      <c r="AU542" s="254" t="s">
        <v>91</v>
      </c>
      <c r="AV542" s="14" t="s">
        <v>91</v>
      </c>
      <c r="AW542" s="14" t="s">
        <v>36</v>
      </c>
      <c r="AX542" s="14" t="s">
        <v>81</v>
      </c>
      <c r="AY542" s="254" t="s">
        <v>156</v>
      </c>
    </row>
    <row r="543" s="15" customFormat="1">
      <c r="A543" s="15"/>
      <c r="B543" s="255"/>
      <c r="C543" s="256"/>
      <c r="D543" s="235" t="s">
        <v>165</v>
      </c>
      <c r="E543" s="257" t="s">
        <v>1</v>
      </c>
      <c r="F543" s="258" t="s">
        <v>171</v>
      </c>
      <c r="G543" s="256"/>
      <c r="H543" s="259">
        <v>42</v>
      </c>
      <c r="I543" s="260"/>
      <c r="J543" s="256"/>
      <c r="K543" s="256"/>
      <c r="L543" s="261"/>
      <c r="M543" s="262"/>
      <c r="N543" s="263"/>
      <c r="O543" s="263"/>
      <c r="P543" s="263"/>
      <c r="Q543" s="263"/>
      <c r="R543" s="263"/>
      <c r="S543" s="263"/>
      <c r="T543" s="264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65" t="s">
        <v>165</v>
      </c>
      <c r="AU543" s="265" t="s">
        <v>91</v>
      </c>
      <c r="AV543" s="15" t="s">
        <v>163</v>
      </c>
      <c r="AW543" s="15" t="s">
        <v>36</v>
      </c>
      <c r="AX543" s="15" t="s">
        <v>89</v>
      </c>
      <c r="AY543" s="265" t="s">
        <v>156</v>
      </c>
    </row>
    <row r="544" s="2" customFormat="1" ht="21.75" customHeight="1">
      <c r="A544" s="39"/>
      <c r="B544" s="40"/>
      <c r="C544" s="269" t="s">
        <v>711</v>
      </c>
      <c r="D544" s="269" t="s">
        <v>371</v>
      </c>
      <c r="E544" s="270" t="s">
        <v>712</v>
      </c>
      <c r="F544" s="271" t="s">
        <v>713</v>
      </c>
      <c r="G544" s="272" t="s">
        <v>161</v>
      </c>
      <c r="H544" s="273">
        <v>4.6200000000000001</v>
      </c>
      <c r="I544" s="274"/>
      <c r="J544" s="275">
        <f>ROUND(I544*H544,2)</f>
        <v>0</v>
      </c>
      <c r="K544" s="271" t="s">
        <v>162</v>
      </c>
      <c r="L544" s="276"/>
      <c r="M544" s="277" t="s">
        <v>1</v>
      </c>
      <c r="N544" s="278" t="s">
        <v>46</v>
      </c>
      <c r="O544" s="92"/>
      <c r="P544" s="229">
        <f>O544*H544</f>
        <v>0</v>
      </c>
      <c r="Q544" s="229">
        <v>0.55000000000000004</v>
      </c>
      <c r="R544" s="229">
        <f>Q544*H544</f>
        <v>2.5410000000000004</v>
      </c>
      <c r="S544" s="229">
        <v>0</v>
      </c>
      <c r="T544" s="230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1" t="s">
        <v>493</v>
      </c>
      <c r="AT544" s="231" t="s">
        <v>371</v>
      </c>
      <c r="AU544" s="231" t="s">
        <v>91</v>
      </c>
      <c r="AY544" s="18" t="s">
        <v>156</v>
      </c>
      <c r="BE544" s="232">
        <f>IF(N544="základní",J544,0)</f>
        <v>0</v>
      </c>
      <c r="BF544" s="232">
        <f>IF(N544="snížená",J544,0)</f>
        <v>0</v>
      </c>
      <c r="BG544" s="232">
        <f>IF(N544="zákl. přenesená",J544,0)</f>
        <v>0</v>
      </c>
      <c r="BH544" s="232">
        <f>IF(N544="sníž. přenesená",J544,0)</f>
        <v>0</v>
      </c>
      <c r="BI544" s="232">
        <f>IF(N544="nulová",J544,0)</f>
        <v>0</v>
      </c>
      <c r="BJ544" s="18" t="s">
        <v>89</v>
      </c>
      <c r="BK544" s="232">
        <f>ROUND(I544*H544,2)</f>
        <v>0</v>
      </c>
      <c r="BL544" s="18" t="s">
        <v>276</v>
      </c>
      <c r="BM544" s="231" t="s">
        <v>714</v>
      </c>
    </row>
    <row r="545" s="2" customFormat="1">
      <c r="A545" s="39"/>
      <c r="B545" s="40"/>
      <c r="C545" s="41"/>
      <c r="D545" s="235" t="s">
        <v>701</v>
      </c>
      <c r="E545" s="41"/>
      <c r="F545" s="290" t="s">
        <v>702</v>
      </c>
      <c r="G545" s="41"/>
      <c r="H545" s="41"/>
      <c r="I545" s="291"/>
      <c r="J545" s="41"/>
      <c r="K545" s="41"/>
      <c r="L545" s="45"/>
      <c r="M545" s="292"/>
      <c r="N545" s="293"/>
      <c r="O545" s="92"/>
      <c r="P545" s="92"/>
      <c r="Q545" s="92"/>
      <c r="R545" s="92"/>
      <c r="S545" s="92"/>
      <c r="T545" s="93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701</v>
      </c>
      <c r="AU545" s="18" t="s">
        <v>91</v>
      </c>
    </row>
    <row r="546" s="13" customFormat="1">
      <c r="A546" s="13"/>
      <c r="B546" s="233"/>
      <c r="C546" s="234"/>
      <c r="D546" s="235" t="s">
        <v>165</v>
      </c>
      <c r="E546" s="236" t="s">
        <v>1</v>
      </c>
      <c r="F546" s="237" t="s">
        <v>715</v>
      </c>
      <c r="G546" s="234"/>
      <c r="H546" s="236" t="s">
        <v>1</v>
      </c>
      <c r="I546" s="238"/>
      <c r="J546" s="234"/>
      <c r="K546" s="234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165</v>
      </c>
      <c r="AU546" s="243" t="s">
        <v>91</v>
      </c>
      <c r="AV546" s="13" t="s">
        <v>89</v>
      </c>
      <c r="AW546" s="13" t="s">
        <v>36</v>
      </c>
      <c r="AX546" s="13" t="s">
        <v>81</v>
      </c>
      <c r="AY546" s="243" t="s">
        <v>156</v>
      </c>
    </row>
    <row r="547" s="13" customFormat="1">
      <c r="A547" s="13"/>
      <c r="B547" s="233"/>
      <c r="C547" s="234"/>
      <c r="D547" s="235" t="s">
        <v>165</v>
      </c>
      <c r="E547" s="236" t="s">
        <v>1</v>
      </c>
      <c r="F547" s="237" t="s">
        <v>181</v>
      </c>
      <c r="G547" s="234"/>
      <c r="H547" s="236" t="s">
        <v>1</v>
      </c>
      <c r="I547" s="238"/>
      <c r="J547" s="234"/>
      <c r="K547" s="234"/>
      <c r="L547" s="239"/>
      <c r="M547" s="240"/>
      <c r="N547" s="241"/>
      <c r="O547" s="241"/>
      <c r="P547" s="241"/>
      <c r="Q547" s="241"/>
      <c r="R547" s="241"/>
      <c r="S547" s="241"/>
      <c r="T547" s="24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3" t="s">
        <v>165</v>
      </c>
      <c r="AU547" s="243" t="s">
        <v>91</v>
      </c>
      <c r="AV547" s="13" t="s">
        <v>89</v>
      </c>
      <c r="AW547" s="13" t="s">
        <v>36</v>
      </c>
      <c r="AX547" s="13" t="s">
        <v>81</v>
      </c>
      <c r="AY547" s="243" t="s">
        <v>156</v>
      </c>
    </row>
    <row r="548" s="14" customFormat="1">
      <c r="A548" s="14"/>
      <c r="B548" s="244"/>
      <c r="C548" s="245"/>
      <c r="D548" s="235" t="s">
        <v>165</v>
      </c>
      <c r="E548" s="246" t="s">
        <v>1</v>
      </c>
      <c r="F548" s="247" t="s">
        <v>716</v>
      </c>
      <c r="G548" s="245"/>
      <c r="H548" s="248">
        <v>4.2000000000000002</v>
      </c>
      <c r="I548" s="249"/>
      <c r="J548" s="245"/>
      <c r="K548" s="245"/>
      <c r="L548" s="250"/>
      <c r="M548" s="251"/>
      <c r="N548" s="252"/>
      <c r="O548" s="252"/>
      <c r="P548" s="252"/>
      <c r="Q548" s="252"/>
      <c r="R548" s="252"/>
      <c r="S548" s="252"/>
      <c r="T548" s="25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4" t="s">
        <v>165</v>
      </c>
      <c r="AU548" s="254" t="s">
        <v>91</v>
      </c>
      <c r="AV548" s="14" t="s">
        <v>91</v>
      </c>
      <c r="AW548" s="14" t="s">
        <v>36</v>
      </c>
      <c r="AX548" s="14" t="s">
        <v>81</v>
      </c>
      <c r="AY548" s="254" t="s">
        <v>156</v>
      </c>
    </row>
    <row r="549" s="15" customFormat="1">
      <c r="A549" s="15"/>
      <c r="B549" s="255"/>
      <c r="C549" s="256"/>
      <c r="D549" s="235" t="s">
        <v>165</v>
      </c>
      <c r="E549" s="257" t="s">
        <v>1</v>
      </c>
      <c r="F549" s="258" t="s">
        <v>171</v>
      </c>
      <c r="G549" s="256"/>
      <c r="H549" s="259">
        <v>4.2000000000000002</v>
      </c>
      <c r="I549" s="260"/>
      <c r="J549" s="256"/>
      <c r="K549" s="256"/>
      <c r="L549" s="261"/>
      <c r="M549" s="262"/>
      <c r="N549" s="263"/>
      <c r="O549" s="263"/>
      <c r="P549" s="263"/>
      <c r="Q549" s="263"/>
      <c r="R549" s="263"/>
      <c r="S549" s="263"/>
      <c r="T549" s="264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5" t="s">
        <v>165</v>
      </c>
      <c r="AU549" s="265" t="s">
        <v>91</v>
      </c>
      <c r="AV549" s="15" t="s">
        <v>163</v>
      </c>
      <c r="AW549" s="15" t="s">
        <v>36</v>
      </c>
      <c r="AX549" s="15" t="s">
        <v>89</v>
      </c>
      <c r="AY549" s="265" t="s">
        <v>156</v>
      </c>
    </row>
    <row r="550" s="14" customFormat="1">
      <c r="A550" s="14"/>
      <c r="B550" s="244"/>
      <c r="C550" s="245"/>
      <c r="D550" s="235" t="s">
        <v>165</v>
      </c>
      <c r="E550" s="245"/>
      <c r="F550" s="247" t="s">
        <v>717</v>
      </c>
      <c r="G550" s="245"/>
      <c r="H550" s="248">
        <v>4.6200000000000001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4" t="s">
        <v>165</v>
      </c>
      <c r="AU550" s="254" t="s">
        <v>91</v>
      </c>
      <c r="AV550" s="14" t="s">
        <v>91</v>
      </c>
      <c r="AW550" s="14" t="s">
        <v>4</v>
      </c>
      <c r="AX550" s="14" t="s">
        <v>89</v>
      </c>
      <c r="AY550" s="254" t="s">
        <v>156</v>
      </c>
    </row>
    <row r="551" s="2" customFormat="1" ht="49.05" customHeight="1">
      <c r="A551" s="39"/>
      <c r="B551" s="40"/>
      <c r="C551" s="220" t="s">
        <v>718</v>
      </c>
      <c r="D551" s="220" t="s">
        <v>158</v>
      </c>
      <c r="E551" s="221" t="s">
        <v>719</v>
      </c>
      <c r="F551" s="222" t="s">
        <v>720</v>
      </c>
      <c r="G551" s="223" t="s">
        <v>185</v>
      </c>
      <c r="H551" s="224">
        <v>21</v>
      </c>
      <c r="I551" s="225"/>
      <c r="J551" s="226">
        <f>ROUND(I551*H551,2)</f>
        <v>0</v>
      </c>
      <c r="K551" s="222" t="s">
        <v>162</v>
      </c>
      <c r="L551" s="45"/>
      <c r="M551" s="227" t="s">
        <v>1</v>
      </c>
      <c r="N551" s="228" t="s">
        <v>46</v>
      </c>
      <c r="O551" s="92"/>
      <c r="P551" s="229">
        <f>O551*H551</f>
        <v>0</v>
      </c>
      <c r="Q551" s="229">
        <v>0.01136</v>
      </c>
      <c r="R551" s="229">
        <f>Q551*H551</f>
        <v>0.23855999999999999</v>
      </c>
      <c r="S551" s="229">
        <v>0</v>
      </c>
      <c r="T551" s="230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1" t="s">
        <v>276</v>
      </c>
      <c r="AT551" s="231" t="s">
        <v>158</v>
      </c>
      <c r="AU551" s="231" t="s">
        <v>91</v>
      </c>
      <c r="AY551" s="18" t="s">
        <v>156</v>
      </c>
      <c r="BE551" s="232">
        <f>IF(N551="základní",J551,0)</f>
        <v>0</v>
      </c>
      <c r="BF551" s="232">
        <f>IF(N551="snížená",J551,0)</f>
        <v>0</v>
      </c>
      <c r="BG551" s="232">
        <f>IF(N551="zákl. přenesená",J551,0)</f>
        <v>0</v>
      </c>
      <c r="BH551" s="232">
        <f>IF(N551="sníž. přenesená",J551,0)</f>
        <v>0</v>
      </c>
      <c r="BI551" s="232">
        <f>IF(N551="nulová",J551,0)</f>
        <v>0</v>
      </c>
      <c r="BJ551" s="18" t="s">
        <v>89</v>
      </c>
      <c r="BK551" s="232">
        <f>ROUND(I551*H551,2)</f>
        <v>0</v>
      </c>
      <c r="BL551" s="18" t="s">
        <v>276</v>
      </c>
      <c r="BM551" s="231" t="s">
        <v>721</v>
      </c>
    </row>
    <row r="552" s="13" customFormat="1">
      <c r="A552" s="13"/>
      <c r="B552" s="233"/>
      <c r="C552" s="234"/>
      <c r="D552" s="235" t="s">
        <v>165</v>
      </c>
      <c r="E552" s="236" t="s">
        <v>1</v>
      </c>
      <c r="F552" s="237" t="s">
        <v>722</v>
      </c>
      <c r="G552" s="234"/>
      <c r="H552" s="236" t="s">
        <v>1</v>
      </c>
      <c r="I552" s="238"/>
      <c r="J552" s="234"/>
      <c r="K552" s="234"/>
      <c r="L552" s="239"/>
      <c r="M552" s="240"/>
      <c r="N552" s="241"/>
      <c r="O552" s="241"/>
      <c r="P552" s="241"/>
      <c r="Q552" s="241"/>
      <c r="R552" s="241"/>
      <c r="S552" s="241"/>
      <c r="T552" s="24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3" t="s">
        <v>165</v>
      </c>
      <c r="AU552" s="243" t="s">
        <v>91</v>
      </c>
      <c r="AV552" s="13" t="s">
        <v>89</v>
      </c>
      <c r="AW552" s="13" t="s">
        <v>36</v>
      </c>
      <c r="AX552" s="13" t="s">
        <v>81</v>
      </c>
      <c r="AY552" s="243" t="s">
        <v>156</v>
      </c>
    </row>
    <row r="553" s="13" customFormat="1">
      <c r="A553" s="13"/>
      <c r="B553" s="233"/>
      <c r="C553" s="234"/>
      <c r="D553" s="235" t="s">
        <v>165</v>
      </c>
      <c r="E553" s="236" t="s">
        <v>1</v>
      </c>
      <c r="F553" s="237" t="s">
        <v>181</v>
      </c>
      <c r="G553" s="234"/>
      <c r="H553" s="236" t="s">
        <v>1</v>
      </c>
      <c r="I553" s="238"/>
      <c r="J553" s="234"/>
      <c r="K553" s="234"/>
      <c r="L553" s="239"/>
      <c r="M553" s="240"/>
      <c r="N553" s="241"/>
      <c r="O553" s="241"/>
      <c r="P553" s="241"/>
      <c r="Q553" s="241"/>
      <c r="R553" s="241"/>
      <c r="S553" s="241"/>
      <c r="T553" s="24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3" t="s">
        <v>165</v>
      </c>
      <c r="AU553" s="243" t="s">
        <v>91</v>
      </c>
      <c r="AV553" s="13" t="s">
        <v>89</v>
      </c>
      <c r="AW553" s="13" t="s">
        <v>36</v>
      </c>
      <c r="AX553" s="13" t="s">
        <v>81</v>
      </c>
      <c r="AY553" s="243" t="s">
        <v>156</v>
      </c>
    </row>
    <row r="554" s="14" customFormat="1">
      <c r="A554" s="14"/>
      <c r="B554" s="244"/>
      <c r="C554" s="245"/>
      <c r="D554" s="235" t="s">
        <v>165</v>
      </c>
      <c r="E554" s="246" t="s">
        <v>1</v>
      </c>
      <c r="F554" s="247" t="s">
        <v>285</v>
      </c>
      <c r="G554" s="245"/>
      <c r="H554" s="248">
        <v>21</v>
      </c>
      <c r="I554" s="249"/>
      <c r="J554" s="245"/>
      <c r="K554" s="245"/>
      <c r="L554" s="250"/>
      <c r="M554" s="251"/>
      <c r="N554" s="252"/>
      <c r="O554" s="252"/>
      <c r="P554" s="252"/>
      <c r="Q554" s="252"/>
      <c r="R554" s="252"/>
      <c r="S554" s="252"/>
      <c r="T554" s="253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4" t="s">
        <v>165</v>
      </c>
      <c r="AU554" s="254" t="s">
        <v>91</v>
      </c>
      <c r="AV554" s="14" t="s">
        <v>91</v>
      </c>
      <c r="AW554" s="14" t="s">
        <v>36</v>
      </c>
      <c r="AX554" s="14" t="s">
        <v>81</v>
      </c>
      <c r="AY554" s="254" t="s">
        <v>156</v>
      </c>
    </row>
    <row r="555" s="15" customFormat="1">
      <c r="A555" s="15"/>
      <c r="B555" s="255"/>
      <c r="C555" s="256"/>
      <c r="D555" s="235" t="s">
        <v>165</v>
      </c>
      <c r="E555" s="257" t="s">
        <v>312</v>
      </c>
      <c r="F555" s="258" t="s">
        <v>171</v>
      </c>
      <c r="G555" s="256"/>
      <c r="H555" s="259">
        <v>21</v>
      </c>
      <c r="I555" s="260"/>
      <c r="J555" s="256"/>
      <c r="K555" s="256"/>
      <c r="L555" s="261"/>
      <c r="M555" s="262"/>
      <c r="N555" s="263"/>
      <c r="O555" s="263"/>
      <c r="P555" s="263"/>
      <c r="Q555" s="263"/>
      <c r="R555" s="263"/>
      <c r="S555" s="263"/>
      <c r="T555" s="264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65" t="s">
        <v>165</v>
      </c>
      <c r="AU555" s="265" t="s">
        <v>91</v>
      </c>
      <c r="AV555" s="15" t="s">
        <v>163</v>
      </c>
      <c r="AW555" s="15" t="s">
        <v>36</v>
      </c>
      <c r="AX555" s="15" t="s">
        <v>89</v>
      </c>
      <c r="AY555" s="265" t="s">
        <v>156</v>
      </c>
    </row>
    <row r="556" s="2" customFormat="1" ht="37.8" customHeight="1">
      <c r="A556" s="39"/>
      <c r="B556" s="40"/>
      <c r="C556" s="220" t="s">
        <v>723</v>
      </c>
      <c r="D556" s="220" t="s">
        <v>158</v>
      </c>
      <c r="E556" s="221" t="s">
        <v>724</v>
      </c>
      <c r="F556" s="222" t="s">
        <v>725</v>
      </c>
      <c r="G556" s="223" t="s">
        <v>161</v>
      </c>
      <c r="H556" s="224">
        <v>11.853</v>
      </c>
      <c r="I556" s="225"/>
      <c r="J556" s="226">
        <f>ROUND(I556*H556,2)</f>
        <v>0</v>
      </c>
      <c r="K556" s="222" t="s">
        <v>162</v>
      </c>
      <c r="L556" s="45"/>
      <c r="M556" s="227" t="s">
        <v>1</v>
      </c>
      <c r="N556" s="228" t="s">
        <v>46</v>
      </c>
      <c r="O556" s="92"/>
      <c r="P556" s="229">
        <f>O556*H556</f>
        <v>0</v>
      </c>
      <c r="Q556" s="229">
        <v>0.022839999999999999</v>
      </c>
      <c r="R556" s="229">
        <f>Q556*H556</f>
        <v>0.27072251999999997</v>
      </c>
      <c r="S556" s="229">
        <v>0</v>
      </c>
      <c r="T556" s="230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1" t="s">
        <v>276</v>
      </c>
      <c r="AT556" s="231" t="s">
        <v>158</v>
      </c>
      <c r="AU556" s="231" t="s">
        <v>91</v>
      </c>
      <c r="AY556" s="18" t="s">
        <v>156</v>
      </c>
      <c r="BE556" s="232">
        <f>IF(N556="základní",J556,0)</f>
        <v>0</v>
      </c>
      <c r="BF556" s="232">
        <f>IF(N556="snížená",J556,0)</f>
        <v>0</v>
      </c>
      <c r="BG556" s="232">
        <f>IF(N556="zákl. přenesená",J556,0)</f>
        <v>0</v>
      </c>
      <c r="BH556" s="232">
        <f>IF(N556="sníž. přenesená",J556,0)</f>
        <v>0</v>
      </c>
      <c r="BI556" s="232">
        <f>IF(N556="nulová",J556,0)</f>
        <v>0</v>
      </c>
      <c r="BJ556" s="18" t="s">
        <v>89</v>
      </c>
      <c r="BK556" s="232">
        <f>ROUND(I556*H556,2)</f>
        <v>0</v>
      </c>
      <c r="BL556" s="18" t="s">
        <v>276</v>
      </c>
      <c r="BM556" s="231" t="s">
        <v>726</v>
      </c>
    </row>
    <row r="557" s="2" customFormat="1" ht="55.5" customHeight="1">
      <c r="A557" s="39"/>
      <c r="B557" s="40"/>
      <c r="C557" s="220" t="s">
        <v>727</v>
      </c>
      <c r="D557" s="220" t="s">
        <v>158</v>
      </c>
      <c r="E557" s="221" t="s">
        <v>728</v>
      </c>
      <c r="F557" s="222" t="s">
        <v>729</v>
      </c>
      <c r="G557" s="223" t="s">
        <v>251</v>
      </c>
      <c r="H557" s="224">
        <v>3.0499999999999998</v>
      </c>
      <c r="I557" s="225"/>
      <c r="J557" s="226">
        <f>ROUND(I557*H557,2)</f>
        <v>0</v>
      </c>
      <c r="K557" s="222" t="s">
        <v>162</v>
      </c>
      <c r="L557" s="45"/>
      <c r="M557" s="227" t="s">
        <v>1</v>
      </c>
      <c r="N557" s="228" t="s">
        <v>46</v>
      </c>
      <c r="O557" s="92"/>
      <c r="P557" s="229">
        <f>O557*H557</f>
        <v>0</v>
      </c>
      <c r="Q557" s="229">
        <v>0</v>
      </c>
      <c r="R557" s="229">
        <f>Q557*H557</f>
        <v>0</v>
      </c>
      <c r="S557" s="229">
        <v>0</v>
      </c>
      <c r="T557" s="230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1" t="s">
        <v>276</v>
      </c>
      <c r="AT557" s="231" t="s">
        <v>158</v>
      </c>
      <c r="AU557" s="231" t="s">
        <v>91</v>
      </c>
      <c r="AY557" s="18" t="s">
        <v>156</v>
      </c>
      <c r="BE557" s="232">
        <f>IF(N557="základní",J557,0)</f>
        <v>0</v>
      </c>
      <c r="BF557" s="232">
        <f>IF(N557="snížená",J557,0)</f>
        <v>0</v>
      </c>
      <c r="BG557" s="232">
        <f>IF(N557="zákl. přenesená",J557,0)</f>
        <v>0</v>
      </c>
      <c r="BH557" s="232">
        <f>IF(N557="sníž. přenesená",J557,0)</f>
        <v>0</v>
      </c>
      <c r="BI557" s="232">
        <f>IF(N557="nulová",J557,0)</f>
        <v>0</v>
      </c>
      <c r="BJ557" s="18" t="s">
        <v>89</v>
      </c>
      <c r="BK557" s="232">
        <f>ROUND(I557*H557,2)</f>
        <v>0</v>
      </c>
      <c r="BL557" s="18" t="s">
        <v>276</v>
      </c>
      <c r="BM557" s="231" t="s">
        <v>730</v>
      </c>
    </row>
    <row r="558" s="12" customFormat="1" ht="22.8" customHeight="1">
      <c r="A558" s="12"/>
      <c r="B558" s="204"/>
      <c r="C558" s="205"/>
      <c r="D558" s="206" t="s">
        <v>80</v>
      </c>
      <c r="E558" s="218" t="s">
        <v>286</v>
      </c>
      <c r="F558" s="218" t="s">
        <v>287</v>
      </c>
      <c r="G558" s="205"/>
      <c r="H558" s="205"/>
      <c r="I558" s="208"/>
      <c r="J558" s="219">
        <f>BK558</f>
        <v>0</v>
      </c>
      <c r="K558" s="205"/>
      <c r="L558" s="210"/>
      <c r="M558" s="211"/>
      <c r="N558" s="212"/>
      <c r="O558" s="212"/>
      <c r="P558" s="213">
        <f>SUM(P559:P573)</f>
        <v>0</v>
      </c>
      <c r="Q558" s="212"/>
      <c r="R558" s="213">
        <f>SUM(R559:R573)</f>
        <v>0</v>
      </c>
      <c r="S558" s="212"/>
      <c r="T558" s="214">
        <f>SUM(T559:T573)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5" t="s">
        <v>91</v>
      </c>
      <c r="AT558" s="216" t="s">
        <v>80</v>
      </c>
      <c r="AU558" s="216" t="s">
        <v>89</v>
      </c>
      <c r="AY558" s="215" t="s">
        <v>156</v>
      </c>
      <c r="BK558" s="217">
        <f>SUM(BK559:BK573)</f>
        <v>0</v>
      </c>
    </row>
    <row r="559" s="2" customFormat="1" ht="24.15" customHeight="1">
      <c r="A559" s="39"/>
      <c r="B559" s="40"/>
      <c r="C559" s="220" t="s">
        <v>731</v>
      </c>
      <c r="D559" s="220" t="s">
        <v>158</v>
      </c>
      <c r="E559" s="221" t="s">
        <v>732</v>
      </c>
      <c r="F559" s="222" t="s">
        <v>733</v>
      </c>
      <c r="G559" s="223" t="s">
        <v>734</v>
      </c>
      <c r="H559" s="224">
        <v>4</v>
      </c>
      <c r="I559" s="225"/>
      <c r="J559" s="226">
        <f>ROUND(I559*H559,2)</f>
        <v>0</v>
      </c>
      <c r="K559" s="222" t="s">
        <v>1</v>
      </c>
      <c r="L559" s="45"/>
      <c r="M559" s="227" t="s">
        <v>1</v>
      </c>
      <c r="N559" s="228" t="s">
        <v>46</v>
      </c>
      <c r="O559" s="92"/>
      <c r="P559" s="229">
        <f>O559*H559</f>
        <v>0</v>
      </c>
      <c r="Q559" s="229">
        <v>0</v>
      </c>
      <c r="R559" s="229">
        <f>Q559*H559</f>
        <v>0</v>
      </c>
      <c r="S559" s="229">
        <v>0</v>
      </c>
      <c r="T559" s="230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1" t="s">
        <v>276</v>
      </c>
      <c r="AT559" s="231" t="s">
        <v>158</v>
      </c>
      <c r="AU559" s="231" t="s">
        <v>91</v>
      </c>
      <c r="AY559" s="18" t="s">
        <v>156</v>
      </c>
      <c r="BE559" s="232">
        <f>IF(N559="základní",J559,0)</f>
        <v>0</v>
      </c>
      <c r="BF559" s="232">
        <f>IF(N559="snížená",J559,0)</f>
        <v>0</v>
      </c>
      <c r="BG559" s="232">
        <f>IF(N559="zákl. přenesená",J559,0)</f>
        <v>0</v>
      </c>
      <c r="BH559" s="232">
        <f>IF(N559="sníž. přenesená",J559,0)</f>
        <v>0</v>
      </c>
      <c r="BI559" s="232">
        <f>IF(N559="nulová",J559,0)</f>
        <v>0</v>
      </c>
      <c r="BJ559" s="18" t="s">
        <v>89</v>
      </c>
      <c r="BK559" s="232">
        <f>ROUND(I559*H559,2)</f>
        <v>0</v>
      </c>
      <c r="BL559" s="18" t="s">
        <v>276</v>
      </c>
      <c r="BM559" s="231" t="s">
        <v>735</v>
      </c>
    </row>
    <row r="560" s="13" customFormat="1">
      <c r="A560" s="13"/>
      <c r="B560" s="233"/>
      <c r="C560" s="234"/>
      <c r="D560" s="235" t="s">
        <v>165</v>
      </c>
      <c r="E560" s="236" t="s">
        <v>1</v>
      </c>
      <c r="F560" s="237" t="s">
        <v>736</v>
      </c>
      <c r="G560" s="234"/>
      <c r="H560" s="236" t="s">
        <v>1</v>
      </c>
      <c r="I560" s="238"/>
      <c r="J560" s="234"/>
      <c r="K560" s="234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165</v>
      </c>
      <c r="AU560" s="243" t="s">
        <v>91</v>
      </c>
      <c r="AV560" s="13" t="s">
        <v>89</v>
      </c>
      <c r="AW560" s="13" t="s">
        <v>36</v>
      </c>
      <c r="AX560" s="13" t="s">
        <v>81</v>
      </c>
      <c r="AY560" s="243" t="s">
        <v>156</v>
      </c>
    </row>
    <row r="561" s="13" customFormat="1">
      <c r="A561" s="13"/>
      <c r="B561" s="233"/>
      <c r="C561" s="234"/>
      <c r="D561" s="235" t="s">
        <v>165</v>
      </c>
      <c r="E561" s="236" t="s">
        <v>1</v>
      </c>
      <c r="F561" s="237" t="s">
        <v>241</v>
      </c>
      <c r="G561" s="234"/>
      <c r="H561" s="236" t="s">
        <v>1</v>
      </c>
      <c r="I561" s="238"/>
      <c r="J561" s="234"/>
      <c r="K561" s="234"/>
      <c r="L561" s="239"/>
      <c r="M561" s="240"/>
      <c r="N561" s="241"/>
      <c r="O561" s="241"/>
      <c r="P561" s="241"/>
      <c r="Q561" s="241"/>
      <c r="R561" s="241"/>
      <c r="S561" s="241"/>
      <c r="T561" s="24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165</v>
      </c>
      <c r="AU561" s="243" t="s">
        <v>91</v>
      </c>
      <c r="AV561" s="13" t="s">
        <v>89</v>
      </c>
      <c r="AW561" s="13" t="s">
        <v>36</v>
      </c>
      <c r="AX561" s="13" t="s">
        <v>81</v>
      </c>
      <c r="AY561" s="243" t="s">
        <v>156</v>
      </c>
    </row>
    <row r="562" s="14" customFormat="1">
      <c r="A562" s="14"/>
      <c r="B562" s="244"/>
      <c r="C562" s="245"/>
      <c r="D562" s="235" t="s">
        <v>165</v>
      </c>
      <c r="E562" s="246" t="s">
        <v>1</v>
      </c>
      <c r="F562" s="247" t="s">
        <v>163</v>
      </c>
      <c r="G562" s="245"/>
      <c r="H562" s="248">
        <v>4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4" t="s">
        <v>165</v>
      </c>
      <c r="AU562" s="254" t="s">
        <v>91</v>
      </c>
      <c r="AV562" s="14" t="s">
        <v>91</v>
      </c>
      <c r="AW562" s="14" t="s">
        <v>36</v>
      </c>
      <c r="AX562" s="14" t="s">
        <v>81</v>
      </c>
      <c r="AY562" s="254" t="s">
        <v>156</v>
      </c>
    </row>
    <row r="563" s="15" customFormat="1">
      <c r="A563" s="15"/>
      <c r="B563" s="255"/>
      <c r="C563" s="256"/>
      <c r="D563" s="235" t="s">
        <v>165</v>
      </c>
      <c r="E563" s="257" t="s">
        <v>1</v>
      </c>
      <c r="F563" s="258" t="s">
        <v>171</v>
      </c>
      <c r="G563" s="256"/>
      <c r="H563" s="259">
        <v>4</v>
      </c>
      <c r="I563" s="260"/>
      <c r="J563" s="256"/>
      <c r="K563" s="256"/>
      <c r="L563" s="261"/>
      <c r="M563" s="262"/>
      <c r="N563" s="263"/>
      <c r="O563" s="263"/>
      <c r="P563" s="263"/>
      <c r="Q563" s="263"/>
      <c r="R563" s="263"/>
      <c r="S563" s="263"/>
      <c r="T563" s="264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65" t="s">
        <v>165</v>
      </c>
      <c r="AU563" s="265" t="s">
        <v>91</v>
      </c>
      <c r="AV563" s="15" t="s">
        <v>163</v>
      </c>
      <c r="AW563" s="15" t="s">
        <v>36</v>
      </c>
      <c r="AX563" s="15" t="s">
        <v>89</v>
      </c>
      <c r="AY563" s="265" t="s">
        <v>156</v>
      </c>
    </row>
    <row r="564" s="2" customFormat="1" ht="24.15" customHeight="1">
      <c r="A564" s="39"/>
      <c r="B564" s="40"/>
      <c r="C564" s="220" t="s">
        <v>737</v>
      </c>
      <c r="D564" s="220" t="s">
        <v>158</v>
      </c>
      <c r="E564" s="221" t="s">
        <v>738</v>
      </c>
      <c r="F564" s="222" t="s">
        <v>739</v>
      </c>
      <c r="G564" s="223" t="s">
        <v>734</v>
      </c>
      <c r="H564" s="224">
        <v>3</v>
      </c>
      <c r="I564" s="225"/>
      <c r="J564" s="226">
        <f>ROUND(I564*H564,2)</f>
        <v>0</v>
      </c>
      <c r="K564" s="222" t="s">
        <v>1</v>
      </c>
      <c r="L564" s="45"/>
      <c r="M564" s="227" t="s">
        <v>1</v>
      </c>
      <c r="N564" s="228" t="s">
        <v>46</v>
      </c>
      <c r="O564" s="92"/>
      <c r="P564" s="229">
        <f>O564*H564</f>
        <v>0</v>
      </c>
      <c r="Q564" s="229">
        <v>0</v>
      </c>
      <c r="R564" s="229">
        <f>Q564*H564</f>
        <v>0</v>
      </c>
      <c r="S564" s="229">
        <v>0</v>
      </c>
      <c r="T564" s="230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1" t="s">
        <v>276</v>
      </c>
      <c r="AT564" s="231" t="s">
        <v>158</v>
      </c>
      <c r="AU564" s="231" t="s">
        <v>91</v>
      </c>
      <c r="AY564" s="18" t="s">
        <v>156</v>
      </c>
      <c r="BE564" s="232">
        <f>IF(N564="základní",J564,0)</f>
        <v>0</v>
      </c>
      <c r="BF564" s="232">
        <f>IF(N564="snížená",J564,0)</f>
        <v>0</v>
      </c>
      <c r="BG564" s="232">
        <f>IF(N564="zákl. přenesená",J564,0)</f>
        <v>0</v>
      </c>
      <c r="BH564" s="232">
        <f>IF(N564="sníž. přenesená",J564,0)</f>
        <v>0</v>
      </c>
      <c r="BI564" s="232">
        <f>IF(N564="nulová",J564,0)</f>
        <v>0</v>
      </c>
      <c r="BJ564" s="18" t="s">
        <v>89</v>
      </c>
      <c r="BK564" s="232">
        <f>ROUND(I564*H564,2)</f>
        <v>0</v>
      </c>
      <c r="BL564" s="18" t="s">
        <v>276</v>
      </c>
      <c r="BM564" s="231" t="s">
        <v>740</v>
      </c>
    </row>
    <row r="565" s="13" customFormat="1">
      <c r="A565" s="13"/>
      <c r="B565" s="233"/>
      <c r="C565" s="234"/>
      <c r="D565" s="235" t="s">
        <v>165</v>
      </c>
      <c r="E565" s="236" t="s">
        <v>1</v>
      </c>
      <c r="F565" s="237" t="s">
        <v>736</v>
      </c>
      <c r="G565" s="234"/>
      <c r="H565" s="236" t="s">
        <v>1</v>
      </c>
      <c r="I565" s="238"/>
      <c r="J565" s="234"/>
      <c r="K565" s="234"/>
      <c r="L565" s="239"/>
      <c r="M565" s="240"/>
      <c r="N565" s="241"/>
      <c r="O565" s="241"/>
      <c r="P565" s="241"/>
      <c r="Q565" s="241"/>
      <c r="R565" s="241"/>
      <c r="S565" s="241"/>
      <c r="T565" s="24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165</v>
      </c>
      <c r="AU565" s="243" t="s">
        <v>91</v>
      </c>
      <c r="AV565" s="13" t="s">
        <v>89</v>
      </c>
      <c r="AW565" s="13" t="s">
        <v>36</v>
      </c>
      <c r="AX565" s="13" t="s">
        <v>81</v>
      </c>
      <c r="AY565" s="243" t="s">
        <v>156</v>
      </c>
    </row>
    <row r="566" s="13" customFormat="1">
      <c r="A566" s="13"/>
      <c r="B566" s="233"/>
      <c r="C566" s="234"/>
      <c r="D566" s="235" t="s">
        <v>165</v>
      </c>
      <c r="E566" s="236" t="s">
        <v>1</v>
      </c>
      <c r="F566" s="237" t="s">
        <v>244</v>
      </c>
      <c r="G566" s="234"/>
      <c r="H566" s="236" t="s">
        <v>1</v>
      </c>
      <c r="I566" s="238"/>
      <c r="J566" s="234"/>
      <c r="K566" s="234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165</v>
      </c>
      <c r="AU566" s="243" t="s">
        <v>91</v>
      </c>
      <c r="AV566" s="13" t="s">
        <v>89</v>
      </c>
      <c r="AW566" s="13" t="s">
        <v>36</v>
      </c>
      <c r="AX566" s="13" t="s">
        <v>81</v>
      </c>
      <c r="AY566" s="243" t="s">
        <v>156</v>
      </c>
    </row>
    <row r="567" s="14" customFormat="1">
      <c r="A567" s="14"/>
      <c r="B567" s="244"/>
      <c r="C567" s="245"/>
      <c r="D567" s="235" t="s">
        <v>165</v>
      </c>
      <c r="E567" s="246" t="s">
        <v>1</v>
      </c>
      <c r="F567" s="247" t="s">
        <v>105</v>
      </c>
      <c r="G567" s="245"/>
      <c r="H567" s="248">
        <v>3</v>
      </c>
      <c r="I567" s="249"/>
      <c r="J567" s="245"/>
      <c r="K567" s="245"/>
      <c r="L567" s="250"/>
      <c r="M567" s="251"/>
      <c r="N567" s="252"/>
      <c r="O567" s="252"/>
      <c r="P567" s="252"/>
      <c r="Q567" s="252"/>
      <c r="R567" s="252"/>
      <c r="S567" s="252"/>
      <c r="T567" s="25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4" t="s">
        <v>165</v>
      </c>
      <c r="AU567" s="254" t="s">
        <v>91</v>
      </c>
      <c r="AV567" s="14" t="s">
        <v>91</v>
      </c>
      <c r="AW567" s="14" t="s">
        <v>36</v>
      </c>
      <c r="AX567" s="14" t="s">
        <v>81</v>
      </c>
      <c r="AY567" s="254" t="s">
        <v>156</v>
      </c>
    </row>
    <row r="568" s="15" customFormat="1">
      <c r="A568" s="15"/>
      <c r="B568" s="255"/>
      <c r="C568" s="256"/>
      <c r="D568" s="235" t="s">
        <v>165</v>
      </c>
      <c r="E568" s="257" t="s">
        <v>1</v>
      </c>
      <c r="F568" s="258" t="s">
        <v>171</v>
      </c>
      <c r="G568" s="256"/>
      <c r="H568" s="259">
        <v>3</v>
      </c>
      <c r="I568" s="260"/>
      <c r="J568" s="256"/>
      <c r="K568" s="256"/>
      <c r="L568" s="261"/>
      <c r="M568" s="262"/>
      <c r="N568" s="263"/>
      <c r="O568" s="263"/>
      <c r="P568" s="263"/>
      <c r="Q568" s="263"/>
      <c r="R568" s="263"/>
      <c r="S568" s="263"/>
      <c r="T568" s="264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5" t="s">
        <v>165</v>
      </c>
      <c r="AU568" s="265" t="s">
        <v>91</v>
      </c>
      <c r="AV568" s="15" t="s">
        <v>163</v>
      </c>
      <c r="AW568" s="15" t="s">
        <v>36</v>
      </c>
      <c r="AX568" s="15" t="s">
        <v>89</v>
      </c>
      <c r="AY568" s="265" t="s">
        <v>156</v>
      </c>
    </row>
    <row r="569" s="2" customFormat="1" ht="24.15" customHeight="1">
      <c r="A569" s="39"/>
      <c r="B569" s="40"/>
      <c r="C569" s="220" t="s">
        <v>741</v>
      </c>
      <c r="D569" s="220" t="s">
        <v>158</v>
      </c>
      <c r="E569" s="221" t="s">
        <v>742</v>
      </c>
      <c r="F569" s="222" t="s">
        <v>743</v>
      </c>
      <c r="G569" s="223" t="s">
        <v>734</v>
      </c>
      <c r="H569" s="224">
        <v>14</v>
      </c>
      <c r="I569" s="225"/>
      <c r="J569" s="226">
        <f>ROUND(I569*H569,2)</f>
        <v>0</v>
      </c>
      <c r="K569" s="222" t="s">
        <v>1</v>
      </c>
      <c r="L569" s="45"/>
      <c r="M569" s="227" t="s">
        <v>1</v>
      </c>
      <c r="N569" s="228" t="s">
        <v>46</v>
      </c>
      <c r="O569" s="92"/>
      <c r="P569" s="229">
        <f>O569*H569</f>
        <v>0</v>
      </c>
      <c r="Q569" s="229">
        <v>0</v>
      </c>
      <c r="R569" s="229">
        <f>Q569*H569</f>
        <v>0</v>
      </c>
      <c r="S569" s="229">
        <v>0</v>
      </c>
      <c r="T569" s="230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1" t="s">
        <v>276</v>
      </c>
      <c r="AT569" s="231" t="s">
        <v>158</v>
      </c>
      <c r="AU569" s="231" t="s">
        <v>91</v>
      </c>
      <c r="AY569" s="18" t="s">
        <v>156</v>
      </c>
      <c r="BE569" s="232">
        <f>IF(N569="základní",J569,0)</f>
        <v>0</v>
      </c>
      <c r="BF569" s="232">
        <f>IF(N569="snížená",J569,0)</f>
        <v>0</v>
      </c>
      <c r="BG569" s="232">
        <f>IF(N569="zákl. přenesená",J569,0)</f>
        <v>0</v>
      </c>
      <c r="BH569" s="232">
        <f>IF(N569="sníž. přenesená",J569,0)</f>
        <v>0</v>
      </c>
      <c r="BI569" s="232">
        <f>IF(N569="nulová",J569,0)</f>
        <v>0</v>
      </c>
      <c r="BJ569" s="18" t="s">
        <v>89</v>
      </c>
      <c r="BK569" s="232">
        <f>ROUND(I569*H569,2)</f>
        <v>0</v>
      </c>
      <c r="BL569" s="18" t="s">
        <v>276</v>
      </c>
      <c r="BM569" s="231" t="s">
        <v>744</v>
      </c>
    </row>
    <row r="570" s="13" customFormat="1">
      <c r="A570" s="13"/>
      <c r="B570" s="233"/>
      <c r="C570" s="234"/>
      <c r="D570" s="235" t="s">
        <v>165</v>
      </c>
      <c r="E570" s="236" t="s">
        <v>1</v>
      </c>
      <c r="F570" s="237" t="s">
        <v>745</v>
      </c>
      <c r="G570" s="234"/>
      <c r="H570" s="236" t="s">
        <v>1</v>
      </c>
      <c r="I570" s="238"/>
      <c r="J570" s="234"/>
      <c r="K570" s="234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165</v>
      </c>
      <c r="AU570" s="243" t="s">
        <v>91</v>
      </c>
      <c r="AV570" s="13" t="s">
        <v>89</v>
      </c>
      <c r="AW570" s="13" t="s">
        <v>36</v>
      </c>
      <c r="AX570" s="13" t="s">
        <v>81</v>
      </c>
      <c r="AY570" s="243" t="s">
        <v>156</v>
      </c>
    </row>
    <row r="571" s="13" customFormat="1">
      <c r="A571" s="13"/>
      <c r="B571" s="233"/>
      <c r="C571" s="234"/>
      <c r="D571" s="235" t="s">
        <v>165</v>
      </c>
      <c r="E571" s="236" t="s">
        <v>1</v>
      </c>
      <c r="F571" s="237" t="s">
        <v>746</v>
      </c>
      <c r="G571" s="234"/>
      <c r="H571" s="236" t="s">
        <v>1</v>
      </c>
      <c r="I571" s="238"/>
      <c r="J571" s="234"/>
      <c r="K571" s="234"/>
      <c r="L571" s="239"/>
      <c r="M571" s="240"/>
      <c r="N571" s="241"/>
      <c r="O571" s="241"/>
      <c r="P571" s="241"/>
      <c r="Q571" s="241"/>
      <c r="R571" s="241"/>
      <c r="S571" s="241"/>
      <c r="T571" s="24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3" t="s">
        <v>165</v>
      </c>
      <c r="AU571" s="243" t="s">
        <v>91</v>
      </c>
      <c r="AV571" s="13" t="s">
        <v>89</v>
      </c>
      <c r="AW571" s="13" t="s">
        <v>36</v>
      </c>
      <c r="AX571" s="13" t="s">
        <v>81</v>
      </c>
      <c r="AY571" s="243" t="s">
        <v>156</v>
      </c>
    </row>
    <row r="572" s="14" customFormat="1">
      <c r="A572" s="14"/>
      <c r="B572" s="244"/>
      <c r="C572" s="245"/>
      <c r="D572" s="235" t="s">
        <v>165</v>
      </c>
      <c r="E572" s="246" t="s">
        <v>1</v>
      </c>
      <c r="F572" s="247" t="s">
        <v>265</v>
      </c>
      <c r="G572" s="245"/>
      <c r="H572" s="248">
        <v>14</v>
      </c>
      <c r="I572" s="249"/>
      <c r="J572" s="245"/>
      <c r="K572" s="245"/>
      <c r="L572" s="250"/>
      <c r="M572" s="251"/>
      <c r="N572" s="252"/>
      <c r="O572" s="252"/>
      <c r="P572" s="252"/>
      <c r="Q572" s="252"/>
      <c r="R572" s="252"/>
      <c r="S572" s="252"/>
      <c r="T572" s="25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4" t="s">
        <v>165</v>
      </c>
      <c r="AU572" s="254" t="s">
        <v>91</v>
      </c>
      <c r="AV572" s="14" t="s">
        <v>91</v>
      </c>
      <c r="AW572" s="14" t="s">
        <v>36</v>
      </c>
      <c r="AX572" s="14" t="s">
        <v>81</v>
      </c>
      <c r="AY572" s="254" t="s">
        <v>156</v>
      </c>
    </row>
    <row r="573" s="15" customFormat="1">
      <c r="A573" s="15"/>
      <c r="B573" s="255"/>
      <c r="C573" s="256"/>
      <c r="D573" s="235" t="s">
        <v>165</v>
      </c>
      <c r="E573" s="257" t="s">
        <v>1</v>
      </c>
      <c r="F573" s="258" t="s">
        <v>171</v>
      </c>
      <c r="G573" s="256"/>
      <c r="H573" s="259">
        <v>14</v>
      </c>
      <c r="I573" s="260"/>
      <c r="J573" s="256"/>
      <c r="K573" s="256"/>
      <c r="L573" s="261"/>
      <c r="M573" s="262"/>
      <c r="N573" s="263"/>
      <c r="O573" s="263"/>
      <c r="P573" s="263"/>
      <c r="Q573" s="263"/>
      <c r="R573" s="263"/>
      <c r="S573" s="263"/>
      <c r="T573" s="264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5" t="s">
        <v>165</v>
      </c>
      <c r="AU573" s="265" t="s">
        <v>91</v>
      </c>
      <c r="AV573" s="15" t="s">
        <v>163</v>
      </c>
      <c r="AW573" s="15" t="s">
        <v>36</v>
      </c>
      <c r="AX573" s="15" t="s">
        <v>89</v>
      </c>
      <c r="AY573" s="265" t="s">
        <v>156</v>
      </c>
    </row>
    <row r="574" s="12" customFormat="1" ht="25.92" customHeight="1">
      <c r="A574" s="12"/>
      <c r="B574" s="204"/>
      <c r="C574" s="205"/>
      <c r="D574" s="206" t="s">
        <v>80</v>
      </c>
      <c r="E574" s="207" t="s">
        <v>371</v>
      </c>
      <c r="F574" s="207" t="s">
        <v>747</v>
      </c>
      <c r="G574" s="205"/>
      <c r="H574" s="205"/>
      <c r="I574" s="208"/>
      <c r="J574" s="209">
        <f>BK574</f>
        <v>0</v>
      </c>
      <c r="K574" s="205"/>
      <c r="L574" s="210"/>
      <c r="M574" s="211"/>
      <c r="N574" s="212"/>
      <c r="O574" s="212"/>
      <c r="P574" s="213">
        <f>P575</f>
        <v>0</v>
      </c>
      <c r="Q574" s="212"/>
      <c r="R574" s="213">
        <f>R575</f>
        <v>0</v>
      </c>
      <c r="S574" s="212"/>
      <c r="T574" s="214">
        <f>T575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15" t="s">
        <v>105</v>
      </c>
      <c r="AT574" s="216" t="s">
        <v>80</v>
      </c>
      <c r="AU574" s="216" t="s">
        <v>81</v>
      </c>
      <c r="AY574" s="215" t="s">
        <v>156</v>
      </c>
      <c r="BK574" s="217">
        <f>BK575</f>
        <v>0</v>
      </c>
    </row>
    <row r="575" s="12" customFormat="1" ht="22.8" customHeight="1">
      <c r="A575" s="12"/>
      <c r="B575" s="204"/>
      <c r="C575" s="205"/>
      <c r="D575" s="206" t="s">
        <v>80</v>
      </c>
      <c r="E575" s="218" t="s">
        <v>748</v>
      </c>
      <c r="F575" s="218" t="s">
        <v>749</v>
      </c>
      <c r="G575" s="205"/>
      <c r="H575" s="205"/>
      <c r="I575" s="208"/>
      <c r="J575" s="219">
        <f>BK575</f>
        <v>0</v>
      </c>
      <c r="K575" s="205"/>
      <c r="L575" s="210"/>
      <c r="M575" s="211"/>
      <c r="N575" s="212"/>
      <c r="O575" s="212"/>
      <c r="P575" s="213">
        <f>SUM(P576:P580)</f>
        <v>0</v>
      </c>
      <c r="Q575" s="212"/>
      <c r="R575" s="213">
        <f>SUM(R576:R580)</f>
        <v>0</v>
      </c>
      <c r="S575" s="212"/>
      <c r="T575" s="214">
        <f>SUM(T576:T580)</f>
        <v>0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15" t="s">
        <v>105</v>
      </c>
      <c r="AT575" s="216" t="s">
        <v>80</v>
      </c>
      <c r="AU575" s="216" t="s">
        <v>89</v>
      </c>
      <c r="AY575" s="215" t="s">
        <v>156</v>
      </c>
      <c r="BK575" s="217">
        <f>SUM(BK576:BK580)</f>
        <v>0</v>
      </c>
    </row>
    <row r="576" s="2" customFormat="1" ht="24.15" customHeight="1">
      <c r="A576" s="39"/>
      <c r="B576" s="40"/>
      <c r="C576" s="220" t="s">
        <v>750</v>
      </c>
      <c r="D576" s="220" t="s">
        <v>158</v>
      </c>
      <c r="E576" s="221" t="s">
        <v>751</v>
      </c>
      <c r="F576" s="222" t="s">
        <v>752</v>
      </c>
      <c r="G576" s="223" t="s">
        <v>753</v>
      </c>
      <c r="H576" s="224">
        <v>1</v>
      </c>
      <c r="I576" s="225"/>
      <c r="J576" s="226">
        <f>ROUND(I576*H576,2)</f>
        <v>0</v>
      </c>
      <c r="K576" s="222" t="s">
        <v>1</v>
      </c>
      <c r="L576" s="45"/>
      <c r="M576" s="227" t="s">
        <v>1</v>
      </c>
      <c r="N576" s="228" t="s">
        <v>46</v>
      </c>
      <c r="O576" s="92"/>
      <c r="P576" s="229">
        <f>O576*H576</f>
        <v>0</v>
      </c>
      <c r="Q576" s="229">
        <v>0</v>
      </c>
      <c r="R576" s="229">
        <f>Q576*H576</f>
        <v>0</v>
      </c>
      <c r="S576" s="229">
        <v>0</v>
      </c>
      <c r="T576" s="230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1" t="s">
        <v>666</v>
      </c>
      <c r="AT576" s="231" t="s">
        <v>158</v>
      </c>
      <c r="AU576" s="231" t="s">
        <v>91</v>
      </c>
      <c r="AY576" s="18" t="s">
        <v>156</v>
      </c>
      <c r="BE576" s="232">
        <f>IF(N576="základní",J576,0)</f>
        <v>0</v>
      </c>
      <c r="BF576" s="232">
        <f>IF(N576="snížená",J576,0)</f>
        <v>0</v>
      </c>
      <c r="BG576" s="232">
        <f>IF(N576="zákl. přenesená",J576,0)</f>
        <v>0</v>
      </c>
      <c r="BH576" s="232">
        <f>IF(N576="sníž. přenesená",J576,0)</f>
        <v>0</v>
      </c>
      <c r="BI576" s="232">
        <f>IF(N576="nulová",J576,0)</f>
        <v>0</v>
      </c>
      <c r="BJ576" s="18" t="s">
        <v>89</v>
      </c>
      <c r="BK576" s="232">
        <f>ROUND(I576*H576,2)</f>
        <v>0</v>
      </c>
      <c r="BL576" s="18" t="s">
        <v>666</v>
      </c>
      <c r="BM576" s="231" t="s">
        <v>754</v>
      </c>
    </row>
    <row r="577" s="13" customFormat="1">
      <c r="A577" s="13"/>
      <c r="B577" s="233"/>
      <c r="C577" s="234"/>
      <c r="D577" s="235" t="s">
        <v>165</v>
      </c>
      <c r="E577" s="236" t="s">
        <v>1</v>
      </c>
      <c r="F577" s="237" t="s">
        <v>755</v>
      </c>
      <c r="G577" s="234"/>
      <c r="H577" s="236" t="s">
        <v>1</v>
      </c>
      <c r="I577" s="238"/>
      <c r="J577" s="234"/>
      <c r="K577" s="234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165</v>
      </c>
      <c r="AU577" s="243" t="s">
        <v>91</v>
      </c>
      <c r="AV577" s="13" t="s">
        <v>89</v>
      </c>
      <c r="AW577" s="13" t="s">
        <v>36</v>
      </c>
      <c r="AX577" s="13" t="s">
        <v>81</v>
      </c>
      <c r="AY577" s="243" t="s">
        <v>156</v>
      </c>
    </row>
    <row r="578" s="13" customFormat="1">
      <c r="A578" s="13"/>
      <c r="B578" s="233"/>
      <c r="C578" s="234"/>
      <c r="D578" s="235" t="s">
        <v>165</v>
      </c>
      <c r="E578" s="236" t="s">
        <v>1</v>
      </c>
      <c r="F578" s="237" t="s">
        <v>756</v>
      </c>
      <c r="G578" s="234"/>
      <c r="H578" s="236" t="s">
        <v>1</v>
      </c>
      <c r="I578" s="238"/>
      <c r="J578" s="234"/>
      <c r="K578" s="234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165</v>
      </c>
      <c r="AU578" s="243" t="s">
        <v>91</v>
      </c>
      <c r="AV578" s="13" t="s">
        <v>89</v>
      </c>
      <c r="AW578" s="13" t="s">
        <v>36</v>
      </c>
      <c r="AX578" s="13" t="s">
        <v>81</v>
      </c>
      <c r="AY578" s="243" t="s">
        <v>156</v>
      </c>
    </row>
    <row r="579" s="14" customFormat="1">
      <c r="A579" s="14"/>
      <c r="B579" s="244"/>
      <c r="C579" s="245"/>
      <c r="D579" s="235" t="s">
        <v>165</v>
      </c>
      <c r="E579" s="246" t="s">
        <v>1</v>
      </c>
      <c r="F579" s="247" t="s">
        <v>89</v>
      </c>
      <c r="G579" s="245"/>
      <c r="H579" s="248">
        <v>1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4" t="s">
        <v>165</v>
      </c>
      <c r="AU579" s="254" t="s">
        <v>91</v>
      </c>
      <c r="AV579" s="14" t="s">
        <v>91</v>
      </c>
      <c r="AW579" s="14" t="s">
        <v>36</v>
      </c>
      <c r="AX579" s="14" t="s">
        <v>81</v>
      </c>
      <c r="AY579" s="254" t="s">
        <v>156</v>
      </c>
    </row>
    <row r="580" s="15" customFormat="1">
      <c r="A580" s="15"/>
      <c r="B580" s="255"/>
      <c r="C580" s="256"/>
      <c r="D580" s="235" t="s">
        <v>165</v>
      </c>
      <c r="E580" s="257" t="s">
        <v>1</v>
      </c>
      <c r="F580" s="258" t="s">
        <v>171</v>
      </c>
      <c r="G580" s="256"/>
      <c r="H580" s="259">
        <v>1</v>
      </c>
      <c r="I580" s="260"/>
      <c r="J580" s="256"/>
      <c r="K580" s="256"/>
      <c r="L580" s="261"/>
      <c r="M580" s="262"/>
      <c r="N580" s="263"/>
      <c r="O580" s="263"/>
      <c r="P580" s="263"/>
      <c r="Q580" s="263"/>
      <c r="R580" s="263"/>
      <c r="S580" s="263"/>
      <c r="T580" s="264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5" t="s">
        <v>165</v>
      </c>
      <c r="AU580" s="265" t="s">
        <v>91</v>
      </c>
      <c r="AV580" s="15" t="s">
        <v>163</v>
      </c>
      <c r="AW580" s="15" t="s">
        <v>36</v>
      </c>
      <c r="AX580" s="15" t="s">
        <v>89</v>
      </c>
      <c r="AY580" s="265" t="s">
        <v>156</v>
      </c>
    </row>
    <row r="581" s="12" customFormat="1" ht="25.92" customHeight="1">
      <c r="A581" s="12"/>
      <c r="B581" s="204"/>
      <c r="C581" s="205"/>
      <c r="D581" s="206" t="s">
        <v>80</v>
      </c>
      <c r="E581" s="207" t="s">
        <v>757</v>
      </c>
      <c r="F581" s="207" t="s">
        <v>758</v>
      </c>
      <c r="G581" s="205"/>
      <c r="H581" s="205"/>
      <c r="I581" s="208"/>
      <c r="J581" s="209">
        <f>BK581</f>
        <v>0</v>
      </c>
      <c r="K581" s="205"/>
      <c r="L581" s="210"/>
      <c r="M581" s="211"/>
      <c r="N581" s="212"/>
      <c r="O581" s="212"/>
      <c r="P581" s="213">
        <f>SUM(P582:P609)</f>
        <v>0</v>
      </c>
      <c r="Q581" s="212"/>
      <c r="R581" s="213">
        <f>SUM(R582:R609)</f>
        <v>0</v>
      </c>
      <c r="S581" s="212"/>
      <c r="T581" s="214">
        <f>SUM(T582:T609)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15" t="s">
        <v>163</v>
      </c>
      <c r="AT581" s="216" t="s">
        <v>80</v>
      </c>
      <c r="AU581" s="216" t="s">
        <v>81</v>
      </c>
      <c r="AY581" s="215" t="s">
        <v>156</v>
      </c>
      <c r="BK581" s="217">
        <f>SUM(BK582:BK609)</f>
        <v>0</v>
      </c>
    </row>
    <row r="582" s="2" customFormat="1" ht="37.8" customHeight="1">
      <c r="A582" s="39"/>
      <c r="B582" s="40"/>
      <c r="C582" s="220" t="s">
        <v>759</v>
      </c>
      <c r="D582" s="220" t="s">
        <v>158</v>
      </c>
      <c r="E582" s="221" t="s">
        <v>760</v>
      </c>
      <c r="F582" s="222" t="s">
        <v>761</v>
      </c>
      <c r="G582" s="223" t="s">
        <v>753</v>
      </c>
      <c r="H582" s="224">
        <v>12</v>
      </c>
      <c r="I582" s="225"/>
      <c r="J582" s="226">
        <f>ROUND(I582*H582,2)</f>
        <v>0</v>
      </c>
      <c r="K582" s="222" t="s">
        <v>1</v>
      </c>
      <c r="L582" s="45"/>
      <c r="M582" s="227" t="s">
        <v>1</v>
      </c>
      <c r="N582" s="228" t="s">
        <v>46</v>
      </c>
      <c r="O582" s="92"/>
      <c r="P582" s="229">
        <f>O582*H582</f>
        <v>0</v>
      </c>
      <c r="Q582" s="229">
        <v>0</v>
      </c>
      <c r="R582" s="229">
        <f>Q582*H582</f>
        <v>0</v>
      </c>
      <c r="S582" s="229">
        <v>0</v>
      </c>
      <c r="T582" s="230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1" t="s">
        <v>163</v>
      </c>
      <c r="AT582" s="231" t="s">
        <v>158</v>
      </c>
      <c r="AU582" s="231" t="s">
        <v>89</v>
      </c>
      <c r="AY582" s="18" t="s">
        <v>156</v>
      </c>
      <c r="BE582" s="232">
        <f>IF(N582="základní",J582,0)</f>
        <v>0</v>
      </c>
      <c r="BF582" s="232">
        <f>IF(N582="snížená",J582,0)</f>
        <v>0</v>
      </c>
      <c r="BG582" s="232">
        <f>IF(N582="zákl. přenesená",J582,0)</f>
        <v>0</v>
      </c>
      <c r="BH582" s="232">
        <f>IF(N582="sníž. přenesená",J582,0)</f>
        <v>0</v>
      </c>
      <c r="BI582" s="232">
        <f>IF(N582="nulová",J582,0)</f>
        <v>0</v>
      </c>
      <c r="BJ582" s="18" t="s">
        <v>89</v>
      </c>
      <c r="BK582" s="232">
        <f>ROUND(I582*H582,2)</f>
        <v>0</v>
      </c>
      <c r="BL582" s="18" t="s">
        <v>163</v>
      </c>
      <c r="BM582" s="231" t="s">
        <v>762</v>
      </c>
    </row>
    <row r="583" s="2" customFormat="1" ht="37.8" customHeight="1">
      <c r="A583" s="39"/>
      <c r="B583" s="40"/>
      <c r="C583" s="220" t="s">
        <v>763</v>
      </c>
      <c r="D583" s="220" t="s">
        <v>158</v>
      </c>
      <c r="E583" s="221" t="s">
        <v>764</v>
      </c>
      <c r="F583" s="222" t="s">
        <v>765</v>
      </c>
      <c r="G583" s="223" t="s">
        <v>753</v>
      </c>
      <c r="H583" s="224">
        <v>1</v>
      </c>
      <c r="I583" s="225"/>
      <c r="J583" s="226">
        <f>ROUND(I583*H583,2)</f>
        <v>0</v>
      </c>
      <c r="K583" s="222" t="s">
        <v>1</v>
      </c>
      <c r="L583" s="45"/>
      <c r="M583" s="227" t="s">
        <v>1</v>
      </c>
      <c r="N583" s="228" t="s">
        <v>46</v>
      </c>
      <c r="O583" s="92"/>
      <c r="P583" s="229">
        <f>O583*H583</f>
        <v>0</v>
      </c>
      <c r="Q583" s="229">
        <v>0</v>
      </c>
      <c r="R583" s="229">
        <f>Q583*H583</f>
        <v>0</v>
      </c>
      <c r="S583" s="229">
        <v>0</v>
      </c>
      <c r="T583" s="230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1" t="s">
        <v>163</v>
      </c>
      <c r="AT583" s="231" t="s">
        <v>158</v>
      </c>
      <c r="AU583" s="231" t="s">
        <v>89</v>
      </c>
      <c r="AY583" s="18" t="s">
        <v>156</v>
      </c>
      <c r="BE583" s="232">
        <f>IF(N583="základní",J583,0)</f>
        <v>0</v>
      </c>
      <c r="BF583" s="232">
        <f>IF(N583="snížená",J583,0)</f>
        <v>0</v>
      </c>
      <c r="BG583" s="232">
        <f>IF(N583="zákl. přenesená",J583,0)</f>
        <v>0</v>
      </c>
      <c r="BH583" s="232">
        <f>IF(N583="sníž. přenesená",J583,0)</f>
        <v>0</v>
      </c>
      <c r="BI583" s="232">
        <f>IF(N583="nulová",J583,0)</f>
        <v>0</v>
      </c>
      <c r="BJ583" s="18" t="s">
        <v>89</v>
      </c>
      <c r="BK583" s="232">
        <f>ROUND(I583*H583,2)</f>
        <v>0</v>
      </c>
      <c r="BL583" s="18" t="s">
        <v>163</v>
      </c>
      <c r="BM583" s="231" t="s">
        <v>766</v>
      </c>
    </row>
    <row r="584" s="2" customFormat="1" ht="33" customHeight="1">
      <c r="A584" s="39"/>
      <c r="B584" s="40"/>
      <c r="C584" s="220" t="s">
        <v>767</v>
      </c>
      <c r="D584" s="220" t="s">
        <v>158</v>
      </c>
      <c r="E584" s="221" t="s">
        <v>768</v>
      </c>
      <c r="F584" s="222" t="s">
        <v>769</v>
      </c>
      <c r="G584" s="223" t="s">
        <v>753</v>
      </c>
      <c r="H584" s="224">
        <v>2</v>
      </c>
      <c r="I584" s="225"/>
      <c r="J584" s="226">
        <f>ROUND(I584*H584,2)</f>
        <v>0</v>
      </c>
      <c r="K584" s="222" t="s">
        <v>1</v>
      </c>
      <c r="L584" s="45"/>
      <c r="M584" s="227" t="s">
        <v>1</v>
      </c>
      <c r="N584" s="228" t="s">
        <v>46</v>
      </c>
      <c r="O584" s="92"/>
      <c r="P584" s="229">
        <f>O584*H584</f>
        <v>0</v>
      </c>
      <c r="Q584" s="229">
        <v>0</v>
      </c>
      <c r="R584" s="229">
        <f>Q584*H584</f>
        <v>0</v>
      </c>
      <c r="S584" s="229">
        <v>0</v>
      </c>
      <c r="T584" s="230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1" t="s">
        <v>163</v>
      </c>
      <c r="AT584" s="231" t="s">
        <v>158</v>
      </c>
      <c r="AU584" s="231" t="s">
        <v>89</v>
      </c>
      <c r="AY584" s="18" t="s">
        <v>156</v>
      </c>
      <c r="BE584" s="232">
        <f>IF(N584="základní",J584,0)</f>
        <v>0</v>
      </c>
      <c r="BF584" s="232">
        <f>IF(N584="snížená",J584,0)</f>
        <v>0</v>
      </c>
      <c r="BG584" s="232">
        <f>IF(N584="zákl. přenesená",J584,0)</f>
        <v>0</v>
      </c>
      <c r="BH584" s="232">
        <f>IF(N584="sníž. přenesená",J584,0)</f>
        <v>0</v>
      </c>
      <c r="BI584" s="232">
        <f>IF(N584="nulová",J584,0)</f>
        <v>0</v>
      </c>
      <c r="BJ584" s="18" t="s">
        <v>89</v>
      </c>
      <c r="BK584" s="232">
        <f>ROUND(I584*H584,2)</f>
        <v>0</v>
      </c>
      <c r="BL584" s="18" t="s">
        <v>163</v>
      </c>
      <c r="BM584" s="231" t="s">
        <v>770</v>
      </c>
    </row>
    <row r="585" s="2" customFormat="1" ht="37.8" customHeight="1">
      <c r="A585" s="39"/>
      <c r="B585" s="40"/>
      <c r="C585" s="220" t="s">
        <v>771</v>
      </c>
      <c r="D585" s="220" t="s">
        <v>158</v>
      </c>
      <c r="E585" s="221" t="s">
        <v>772</v>
      </c>
      <c r="F585" s="222" t="s">
        <v>773</v>
      </c>
      <c r="G585" s="223" t="s">
        <v>753</v>
      </c>
      <c r="H585" s="224">
        <v>1</v>
      </c>
      <c r="I585" s="225"/>
      <c r="J585" s="226">
        <f>ROUND(I585*H585,2)</f>
        <v>0</v>
      </c>
      <c r="K585" s="222" t="s">
        <v>1</v>
      </c>
      <c r="L585" s="45"/>
      <c r="M585" s="227" t="s">
        <v>1</v>
      </c>
      <c r="N585" s="228" t="s">
        <v>46</v>
      </c>
      <c r="O585" s="92"/>
      <c r="P585" s="229">
        <f>O585*H585</f>
        <v>0</v>
      </c>
      <c r="Q585" s="229">
        <v>0</v>
      </c>
      <c r="R585" s="229">
        <f>Q585*H585</f>
        <v>0</v>
      </c>
      <c r="S585" s="229">
        <v>0</v>
      </c>
      <c r="T585" s="230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1" t="s">
        <v>163</v>
      </c>
      <c r="AT585" s="231" t="s">
        <v>158</v>
      </c>
      <c r="AU585" s="231" t="s">
        <v>89</v>
      </c>
      <c r="AY585" s="18" t="s">
        <v>156</v>
      </c>
      <c r="BE585" s="232">
        <f>IF(N585="základní",J585,0)</f>
        <v>0</v>
      </c>
      <c r="BF585" s="232">
        <f>IF(N585="snížená",J585,0)</f>
        <v>0</v>
      </c>
      <c r="BG585" s="232">
        <f>IF(N585="zákl. přenesená",J585,0)</f>
        <v>0</v>
      </c>
      <c r="BH585" s="232">
        <f>IF(N585="sníž. přenesená",J585,0)</f>
        <v>0</v>
      </c>
      <c r="BI585" s="232">
        <f>IF(N585="nulová",J585,0)</f>
        <v>0</v>
      </c>
      <c r="BJ585" s="18" t="s">
        <v>89</v>
      </c>
      <c r="BK585" s="232">
        <f>ROUND(I585*H585,2)</f>
        <v>0</v>
      </c>
      <c r="BL585" s="18" t="s">
        <v>163</v>
      </c>
      <c r="BM585" s="231" t="s">
        <v>774</v>
      </c>
    </row>
    <row r="586" s="2" customFormat="1" ht="33" customHeight="1">
      <c r="A586" s="39"/>
      <c r="B586" s="40"/>
      <c r="C586" s="220" t="s">
        <v>775</v>
      </c>
      <c r="D586" s="220" t="s">
        <v>158</v>
      </c>
      <c r="E586" s="221" t="s">
        <v>776</v>
      </c>
      <c r="F586" s="222" t="s">
        <v>777</v>
      </c>
      <c r="G586" s="223" t="s">
        <v>185</v>
      </c>
      <c r="H586" s="224">
        <v>30</v>
      </c>
      <c r="I586" s="225"/>
      <c r="J586" s="226">
        <f>ROUND(I586*H586,2)</f>
        <v>0</v>
      </c>
      <c r="K586" s="222" t="s">
        <v>1</v>
      </c>
      <c r="L586" s="45"/>
      <c r="M586" s="227" t="s">
        <v>1</v>
      </c>
      <c r="N586" s="228" t="s">
        <v>46</v>
      </c>
      <c r="O586" s="92"/>
      <c r="P586" s="229">
        <f>O586*H586</f>
        <v>0</v>
      </c>
      <c r="Q586" s="229">
        <v>0</v>
      </c>
      <c r="R586" s="229">
        <f>Q586*H586</f>
        <v>0</v>
      </c>
      <c r="S586" s="229">
        <v>0</v>
      </c>
      <c r="T586" s="230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1" t="s">
        <v>163</v>
      </c>
      <c r="AT586" s="231" t="s">
        <v>158</v>
      </c>
      <c r="AU586" s="231" t="s">
        <v>89</v>
      </c>
      <c r="AY586" s="18" t="s">
        <v>156</v>
      </c>
      <c r="BE586" s="232">
        <f>IF(N586="základní",J586,0)</f>
        <v>0</v>
      </c>
      <c r="BF586" s="232">
        <f>IF(N586="snížená",J586,0)</f>
        <v>0</v>
      </c>
      <c r="BG586" s="232">
        <f>IF(N586="zákl. přenesená",J586,0)</f>
        <v>0</v>
      </c>
      <c r="BH586" s="232">
        <f>IF(N586="sníž. přenesená",J586,0)</f>
        <v>0</v>
      </c>
      <c r="BI586" s="232">
        <f>IF(N586="nulová",J586,0)</f>
        <v>0</v>
      </c>
      <c r="BJ586" s="18" t="s">
        <v>89</v>
      </c>
      <c r="BK586" s="232">
        <f>ROUND(I586*H586,2)</f>
        <v>0</v>
      </c>
      <c r="BL586" s="18" t="s">
        <v>163</v>
      </c>
      <c r="BM586" s="231" t="s">
        <v>778</v>
      </c>
    </row>
    <row r="587" s="2" customFormat="1" ht="37.8" customHeight="1">
      <c r="A587" s="39"/>
      <c r="B587" s="40"/>
      <c r="C587" s="220" t="s">
        <v>779</v>
      </c>
      <c r="D587" s="220" t="s">
        <v>158</v>
      </c>
      <c r="E587" s="221" t="s">
        <v>780</v>
      </c>
      <c r="F587" s="222" t="s">
        <v>781</v>
      </c>
      <c r="G587" s="223" t="s">
        <v>753</v>
      </c>
      <c r="H587" s="224">
        <v>4</v>
      </c>
      <c r="I587" s="225"/>
      <c r="J587" s="226">
        <f>ROUND(I587*H587,2)</f>
        <v>0</v>
      </c>
      <c r="K587" s="222" t="s">
        <v>1</v>
      </c>
      <c r="L587" s="45"/>
      <c r="M587" s="227" t="s">
        <v>1</v>
      </c>
      <c r="N587" s="228" t="s">
        <v>46</v>
      </c>
      <c r="O587" s="92"/>
      <c r="P587" s="229">
        <f>O587*H587</f>
        <v>0</v>
      </c>
      <c r="Q587" s="229">
        <v>0</v>
      </c>
      <c r="R587" s="229">
        <f>Q587*H587</f>
        <v>0</v>
      </c>
      <c r="S587" s="229">
        <v>0</v>
      </c>
      <c r="T587" s="230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1" t="s">
        <v>163</v>
      </c>
      <c r="AT587" s="231" t="s">
        <v>158</v>
      </c>
      <c r="AU587" s="231" t="s">
        <v>89</v>
      </c>
      <c r="AY587" s="18" t="s">
        <v>156</v>
      </c>
      <c r="BE587" s="232">
        <f>IF(N587="základní",J587,0)</f>
        <v>0</v>
      </c>
      <c r="BF587" s="232">
        <f>IF(N587="snížená",J587,0)</f>
        <v>0</v>
      </c>
      <c r="BG587" s="232">
        <f>IF(N587="zákl. přenesená",J587,0)</f>
        <v>0</v>
      </c>
      <c r="BH587" s="232">
        <f>IF(N587="sníž. přenesená",J587,0)</f>
        <v>0</v>
      </c>
      <c r="BI587" s="232">
        <f>IF(N587="nulová",J587,0)</f>
        <v>0</v>
      </c>
      <c r="BJ587" s="18" t="s">
        <v>89</v>
      </c>
      <c r="BK587" s="232">
        <f>ROUND(I587*H587,2)</f>
        <v>0</v>
      </c>
      <c r="BL587" s="18" t="s">
        <v>163</v>
      </c>
      <c r="BM587" s="231" t="s">
        <v>782</v>
      </c>
    </row>
    <row r="588" s="2" customFormat="1" ht="37.8" customHeight="1">
      <c r="A588" s="39"/>
      <c r="B588" s="40"/>
      <c r="C588" s="220" t="s">
        <v>783</v>
      </c>
      <c r="D588" s="220" t="s">
        <v>158</v>
      </c>
      <c r="E588" s="221" t="s">
        <v>784</v>
      </c>
      <c r="F588" s="222" t="s">
        <v>785</v>
      </c>
      <c r="G588" s="223" t="s">
        <v>753</v>
      </c>
      <c r="H588" s="224">
        <v>4</v>
      </c>
      <c r="I588" s="225"/>
      <c r="J588" s="226">
        <f>ROUND(I588*H588,2)</f>
        <v>0</v>
      </c>
      <c r="K588" s="222" t="s">
        <v>1</v>
      </c>
      <c r="L588" s="45"/>
      <c r="M588" s="227" t="s">
        <v>1</v>
      </c>
      <c r="N588" s="228" t="s">
        <v>46</v>
      </c>
      <c r="O588" s="92"/>
      <c r="P588" s="229">
        <f>O588*H588</f>
        <v>0</v>
      </c>
      <c r="Q588" s="229">
        <v>0</v>
      </c>
      <c r="R588" s="229">
        <f>Q588*H588</f>
        <v>0</v>
      </c>
      <c r="S588" s="229">
        <v>0</v>
      </c>
      <c r="T588" s="230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1" t="s">
        <v>163</v>
      </c>
      <c r="AT588" s="231" t="s">
        <v>158</v>
      </c>
      <c r="AU588" s="231" t="s">
        <v>89</v>
      </c>
      <c r="AY588" s="18" t="s">
        <v>156</v>
      </c>
      <c r="BE588" s="232">
        <f>IF(N588="základní",J588,0)</f>
        <v>0</v>
      </c>
      <c r="BF588" s="232">
        <f>IF(N588="snížená",J588,0)</f>
        <v>0</v>
      </c>
      <c r="BG588" s="232">
        <f>IF(N588="zákl. přenesená",J588,0)</f>
        <v>0</v>
      </c>
      <c r="BH588" s="232">
        <f>IF(N588="sníž. přenesená",J588,0)</f>
        <v>0</v>
      </c>
      <c r="BI588" s="232">
        <f>IF(N588="nulová",J588,0)</f>
        <v>0</v>
      </c>
      <c r="BJ588" s="18" t="s">
        <v>89</v>
      </c>
      <c r="BK588" s="232">
        <f>ROUND(I588*H588,2)</f>
        <v>0</v>
      </c>
      <c r="BL588" s="18" t="s">
        <v>163</v>
      </c>
      <c r="BM588" s="231" t="s">
        <v>786</v>
      </c>
    </row>
    <row r="589" s="2" customFormat="1" ht="37.8" customHeight="1">
      <c r="A589" s="39"/>
      <c r="B589" s="40"/>
      <c r="C589" s="220" t="s">
        <v>787</v>
      </c>
      <c r="D589" s="220" t="s">
        <v>158</v>
      </c>
      <c r="E589" s="221" t="s">
        <v>788</v>
      </c>
      <c r="F589" s="222" t="s">
        <v>789</v>
      </c>
      <c r="G589" s="223" t="s">
        <v>753</v>
      </c>
      <c r="H589" s="224">
        <v>2</v>
      </c>
      <c r="I589" s="225"/>
      <c r="J589" s="226">
        <f>ROUND(I589*H589,2)</f>
        <v>0</v>
      </c>
      <c r="K589" s="222" t="s">
        <v>1</v>
      </c>
      <c r="L589" s="45"/>
      <c r="M589" s="227" t="s">
        <v>1</v>
      </c>
      <c r="N589" s="228" t="s">
        <v>46</v>
      </c>
      <c r="O589" s="92"/>
      <c r="P589" s="229">
        <f>O589*H589</f>
        <v>0</v>
      </c>
      <c r="Q589" s="229">
        <v>0</v>
      </c>
      <c r="R589" s="229">
        <f>Q589*H589</f>
        <v>0</v>
      </c>
      <c r="S589" s="229">
        <v>0</v>
      </c>
      <c r="T589" s="230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1" t="s">
        <v>163</v>
      </c>
      <c r="AT589" s="231" t="s">
        <v>158</v>
      </c>
      <c r="AU589" s="231" t="s">
        <v>89</v>
      </c>
      <c r="AY589" s="18" t="s">
        <v>156</v>
      </c>
      <c r="BE589" s="232">
        <f>IF(N589="základní",J589,0)</f>
        <v>0</v>
      </c>
      <c r="BF589" s="232">
        <f>IF(N589="snížená",J589,0)</f>
        <v>0</v>
      </c>
      <c r="BG589" s="232">
        <f>IF(N589="zákl. přenesená",J589,0)</f>
        <v>0</v>
      </c>
      <c r="BH589" s="232">
        <f>IF(N589="sníž. přenesená",J589,0)</f>
        <v>0</v>
      </c>
      <c r="BI589" s="232">
        <f>IF(N589="nulová",J589,0)</f>
        <v>0</v>
      </c>
      <c r="BJ589" s="18" t="s">
        <v>89</v>
      </c>
      <c r="BK589" s="232">
        <f>ROUND(I589*H589,2)</f>
        <v>0</v>
      </c>
      <c r="BL589" s="18" t="s">
        <v>163</v>
      </c>
      <c r="BM589" s="231" t="s">
        <v>790</v>
      </c>
    </row>
    <row r="590" s="2" customFormat="1" ht="33" customHeight="1">
      <c r="A590" s="39"/>
      <c r="B590" s="40"/>
      <c r="C590" s="220" t="s">
        <v>791</v>
      </c>
      <c r="D590" s="220" t="s">
        <v>158</v>
      </c>
      <c r="E590" s="221" t="s">
        <v>792</v>
      </c>
      <c r="F590" s="222" t="s">
        <v>793</v>
      </c>
      <c r="G590" s="223" t="s">
        <v>753</v>
      </c>
      <c r="H590" s="224">
        <v>2</v>
      </c>
      <c r="I590" s="225"/>
      <c r="J590" s="226">
        <f>ROUND(I590*H590,2)</f>
        <v>0</v>
      </c>
      <c r="K590" s="222" t="s">
        <v>1</v>
      </c>
      <c r="L590" s="45"/>
      <c r="M590" s="227" t="s">
        <v>1</v>
      </c>
      <c r="N590" s="228" t="s">
        <v>46</v>
      </c>
      <c r="O590" s="92"/>
      <c r="P590" s="229">
        <f>O590*H590</f>
        <v>0</v>
      </c>
      <c r="Q590" s="229">
        <v>0</v>
      </c>
      <c r="R590" s="229">
        <f>Q590*H590</f>
        <v>0</v>
      </c>
      <c r="S590" s="229">
        <v>0</v>
      </c>
      <c r="T590" s="230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1" t="s">
        <v>163</v>
      </c>
      <c r="AT590" s="231" t="s">
        <v>158</v>
      </c>
      <c r="AU590" s="231" t="s">
        <v>89</v>
      </c>
      <c r="AY590" s="18" t="s">
        <v>156</v>
      </c>
      <c r="BE590" s="232">
        <f>IF(N590="základní",J590,0)</f>
        <v>0</v>
      </c>
      <c r="BF590" s="232">
        <f>IF(N590="snížená",J590,0)</f>
        <v>0</v>
      </c>
      <c r="BG590" s="232">
        <f>IF(N590="zákl. přenesená",J590,0)</f>
        <v>0</v>
      </c>
      <c r="BH590" s="232">
        <f>IF(N590="sníž. přenesená",J590,0)</f>
        <v>0</v>
      </c>
      <c r="BI590" s="232">
        <f>IF(N590="nulová",J590,0)</f>
        <v>0</v>
      </c>
      <c r="BJ590" s="18" t="s">
        <v>89</v>
      </c>
      <c r="BK590" s="232">
        <f>ROUND(I590*H590,2)</f>
        <v>0</v>
      </c>
      <c r="BL590" s="18" t="s">
        <v>163</v>
      </c>
      <c r="BM590" s="231" t="s">
        <v>794</v>
      </c>
    </row>
    <row r="591" s="2" customFormat="1" ht="44.25" customHeight="1">
      <c r="A591" s="39"/>
      <c r="B591" s="40"/>
      <c r="C591" s="220" t="s">
        <v>795</v>
      </c>
      <c r="D591" s="220" t="s">
        <v>158</v>
      </c>
      <c r="E591" s="221" t="s">
        <v>796</v>
      </c>
      <c r="F591" s="222" t="s">
        <v>797</v>
      </c>
      <c r="G591" s="223" t="s">
        <v>753</v>
      </c>
      <c r="H591" s="224">
        <v>1</v>
      </c>
      <c r="I591" s="225"/>
      <c r="J591" s="226">
        <f>ROUND(I591*H591,2)</f>
        <v>0</v>
      </c>
      <c r="K591" s="222" t="s">
        <v>1</v>
      </c>
      <c r="L591" s="45"/>
      <c r="M591" s="227" t="s">
        <v>1</v>
      </c>
      <c r="N591" s="228" t="s">
        <v>46</v>
      </c>
      <c r="O591" s="92"/>
      <c r="P591" s="229">
        <f>O591*H591</f>
        <v>0</v>
      </c>
      <c r="Q591" s="229">
        <v>0</v>
      </c>
      <c r="R591" s="229">
        <f>Q591*H591</f>
        <v>0</v>
      </c>
      <c r="S591" s="229">
        <v>0</v>
      </c>
      <c r="T591" s="230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1" t="s">
        <v>163</v>
      </c>
      <c r="AT591" s="231" t="s">
        <v>158</v>
      </c>
      <c r="AU591" s="231" t="s">
        <v>89</v>
      </c>
      <c r="AY591" s="18" t="s">
        <v>156</v>
      </c>
      <c r="BE591" s="232">
        <f>IF(N591="základní",J591,0)</f>
        <v>0</v>
      </c>
      <c r="BF591" s="232">
        <f>IF(N591="snížená",J591,0)</f>
        <v>0</v>
      </c>
      <c r="BG591" s="232">
        <f>IF(N591="zákl. přenesená",J591,0)</f>
        <v>0</v>
      </c>
      <c r="BH591" s="232">
        <f>IF(N591="sníž. přenesená",J591,0)</f>
        <v>0</v>
      </c>
      <c r="BI591" s="232">
        <f>IF(N591="nulová",J591,0)</f>
        <v>0</v>
      </c>
      <c r="BJ591" s="18" t="s">
        <v>89</v>
      </c>
      <c r="BK591" s="232">
        <f>ROUND(I591*H591,2)</f>
        <v>0</v>
      </c>
      <c r="BL591" s="18" t="s">
        <v>163</v>
      </c>
      <c r="BM591" s="231" t="s">
        <v>798</v>
      </c>
    </row>
    <row r="592" s="2" customFormat="1" ht="37.8" customHeight="1">
      <c r="A592" s="39"/>
      <c r="B592" s="40"/>
      <c r="C592" s="220" t="s">
        <v>799</v>
      </c>
      <c r="D592" s="220" t="s">
        <v>158</v>
      </c>
      <c r="E592" s="221" t="s">
        <v>800</v>
      </c>
      <c r="F592" s="222" t="s">
        <v>801</v>
      </c>
      <c r="G592" s="223" t="s">
        <v>753</v>
      </c>
      <c r="H592" s="224">
        <v>4</v>
      </c>
      <c r="I592" s="225"/>
      <c r="J592" s="226">
        <f>ROUND(I592*H592,2)</f>
        <v>0</v>
      </c>
      <c r="K592" s="222" t="s">
        <v>1</v>
      </c>
      <c r="L592" s="45"/>
      <c r="M592" s="227" t="s">
        <v>1</v>
      </c>
      <c r="N592" s="228" t="s">
        <v>46</v>
      </c>
      <c r="O592" s="92"/>
      <c r="P592" s="229">
        <f>O592*H592</f>
        <v>0</v>
      </c>
      <c r="Q592" s="229">
        <v>0</v>
      </c>
      <c r="R592" s="229">
        <f>Q592*H592</f>
        <v>0</v>
      </c>
      <c r="S592" s="229">
        <v>0</v>
      </c>
      <c r="T592" s="230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1" t="s">
        <v>163</v>
      </c>
      <c r="AT592" s="231" t="s">
        <v>158</v>
      </c>
      <c r="AU592" s="231" t="s">
        <v>89</v>
      </c>
      <c r="AY592" s="18" t="s">
        <v>156</v>
      </c>
      <c r="BE592" s="232">
        <f>IF(N592="základní",J592,0)</f>
        <v>0</v>
      </c>
      <c r="BF592" s="232">
        <f>IF(N592="snížená",J592,0)</f>
        <v>0</v>
      </c>
      <c r="BG592" s="232">
        <f>IF(N592="zákl. přenesená",J592,0)</f>
        <v>0</v>
      </c>
      <c r="BH592" s="232">
        <f>IF(N592="sníž. přenesená",J592,0)</f>
        <v>0</v>
      </c>
      <c r="BI592" s="232">
        <f>IF(N592="nulová",J592,0)</f>
        <v>0</v>
      </c>
      <c r="BJ592" s="18" t="s">
        <v>89</v>
      </c>
      <c r="BK592" s="232">
        <f>ROUND(I592*H592,2)</f>
        <v>0</v>
      </c>
      <c r="BL592" s="18" t="s">
        <v>163</v>
      </c>
      <c r="BM592" s="231" t="s">
        <v>802</v>
      </c>
    </row>
    <row r="593" s="2" customFormat="1" ht="33" customHeight="1">
      <c r="A593" s="39"/>
      <c r="B593" s="40"/>
      <c r="C593" s="220" t="s">
        <v>803</v>
      </c>
      <c r="D593" s="220" t="s">
        <v>158</v>
      </c>
      <c r="E593" s="221" t="s">
        <v>804</v>
      </c>
      <c r="F593" s="222" t="s">
        <v>805</v>
      </c>
      <c r="G593" s="223" t="s">
        <v>753</v>
      </c>
      <c r="H593" s="224">
        <v>2</v>
      </c>
      <c r="I593" s="225"/>
      <c r="J593" s="226">
        <f>ROUND(I593*H593,2)</f>
        <v>0</v>
      </c>
      <c r="K593" s="222" t="s">
        <v>1</v>
      </c>
      <c r="L593" s="45"/>
      <c r="M593" s="227" t="s">
        <v>1</v>
      </c>
      <c r="N593" s="228" t="s">
        <v>46</v>
      </c>
      <c r="O593" s="92"/>
      <c r="P593" s="229">
        <f>O593*H593</f>
        <v>0</v>
      </c>
      <c r="Q593" s="229">
        <v>0</v>
      </c>
      <c r="R593" s="229">
        <f>Q593*H593</f>
        <v>0</v>
      </c>
      <c r="S593" s="229">
        <v>0</v>
      </c>
      <c r="T593" s="230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1" t="s">
        <v>163</v>
      </c>
      <c r="AT593" s="231" t="s">
        <v>158</v>
      </c>
      <c r="AU593" s="231" t="s">
        <v>89</v>
      </c>
      <c r="AY593" s="18" t="s">
        <v>156</v>
      </c>
      <c r="BE593" s="232">
        <f>IF(N593="základní",J593,0)</f>
        <v>0</v>
      </c>
      <c r="BF593" s="232">
        <f>IF(N593="snížená",J593,0)</f>
        <v>0</v>
      </c>
      <c r="BG593" s="232">
        <f>IF(N593="zákl. přenesená",J593,0)</f>
        <v>0</v>
      </c>
      <c r="BH593" s="232">
        <f>IF(N593="sníž. přenesená",J593,0)</f>
        <v>0</v>
      </c>
      <c r="BI593" s="232">
        <f>IF(N593="nulová",J593,0)</f>
        <v>0</v>
      </c>
      <c r="BJ593" s="18" t="s">
        <v>89</v>
      </c>
      <c r="BK593" s="232">
        <f>ROUND(I593*H593,2)</f>
        <v>0</v>
      </c>
      <c r="BL593" s="18" t="s">
        <v>163</v>
      </c>
      <c r="BM593" s="231" t="s">
        <v>806</v>
      </c>
    </row>
    <row r="594" s="2" customFormat="1" ht="24.15" customHeight="1">
      <c r="A594" s="39"/>
      <c r="B594" s="40"/>
      <c r="C594" s="220" t="s">
        <v>807</v>
      </c>
      <c r="D594" s="220" t="s">
        <v>158</v>
      </c>
      <c r="E594" s="221" t="s">
        <v>808</v>
      </c>
      <c r="F594" s="222" t="s">
        <v>809</v>
      </c>
      <c r="G594" s="223" t="s">
        <v>753</v>
      </c>
      <c r="H594" s="224">
        <v>1</v>
      </c>
      <c r="I594" s="225"/>
      <c r="J594" s="226">
        <f>ROUND(I594*H594,2)</f>
        <v>0</v>
      </c>
      <c r="K594" s="222" t="s">
        <v>1</v>
      </c>
      <c r="L594" s="45"/>
      <c r="M594" s="227" t="s">
        <v>1</v>
      </c>
      <c r="N594" s="228" t="s">
        <v>46</v>
      </c>
      <c r="O594" s="92"/>
      <c r="P594" s="229">
        <f>O594*H594</f>
        <v>0</v>
      </c>
      <c r="Q594" s="229">
        <v>0</v>
      </c>
      <c r="R594" s="229">
        <f>Q594*H594</f>
        <v>0</v>
      </c>
      <c r="S594" s="229">
        <v>0</v>
      </c>
      <c r="T594" s="230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1" t="s">
        <v>163</v>
      </c>
      <c r="AT594" s="231" t="s">
        <v>158</v>
      </c>
      <c r="AU594" s="231" t="s">
        <v>89</v>
      </c>
      <c r="AY594" s="18" t="s">
        <v>156</v>
      </c>
      <c r="BE594" s="232">
        <f>IF(N594="základní",J594,0)</f>
        <v>0</v>
      </c>
      <c r="BF594" s="232">
        <f>IF(N594="snížená",J594,0)</f>
        <v>0</v>
      </c>
      <c r="BG594" s="232">
        <f>IF(N594="zákl. přenesená",J594,0)</f>
        <v>0</v>
      </c>
      <c r="BH594" s="232">
        <f>IF(N594="sníž. přenesená",J594,0)</f>
        <v>0</v>
      </c>
      <c r="BI594" s="232">
        <f>IF(N594="nulová",J594,0)</f>
        <v>0</v>
      </c>
      <c r="BJ594" s="18" t="s">
        <v>89</v>
      </c>
      <c r="BK594" s="232">
        <f>ROUND(I594*H594,2)</f>
        <v>0</v>
      </c>
      <c r="BL594" s="18" t="s">
        <v>163</v>
      </c>
      <c r="BM594" s="231" t="s">
        <v>810</v>
      </c>
    </row>
    <row r="595" s="2" customFormat="1" ht="37.8" customHeight="1">
      <c r="A595" s="39"/>
      <c r="B595" s="40"/>
      <c r="C595" s="220" t="s">
        <v>811</v>
      </c>
      <c r="D595" s="220" t="s">
        <v>158</v>
      </c>
      <c r="E595" s="221" t="s">
        <v>812</v>
      </c>
      <c r="F595" s="222" t="s">
        <v>813</v>
      </c>
      <c r="G595" s="223" t="s">
        <v>753</v>
      </c>
      <c r="H595" s="224">
        <v>4</v>
      </c>
      <c r="I595" s="225"/>
      <c r="J595" s="226">
        <f>ROUND(I595*H595,2)</f>
        <v>0</v>
      </c>
      <c r="K595" s="222" t="s">
        <v>1</v>
      </c>
      <c r="L595" s="45"/>
      <c r="M595" s="227" t="s">
        <v>1</v>
      </c>
      <c r="N595" s="228" t="s">
        <v>46</v>
      </c>
      <c r="O595" s="92"/>
      <c r="P595" s="229">
        <f>O595*H595</f>
        <v>0</v>
      </c>
      <c r="Q595" s="229">
        <v>0</v>
      </c>
      <c r="R595" s="229">
        <f>Q595*H595</f>
        <v>0</v>
      </c>
      <c r="S595" s="229">
        <v>0</v>
      </c>
      <c r="T595" s="230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1" t="s">
        <v>163</v>
      </c>
      <c r="AT595" s="231" t="s">
        <v>158</v>
      </c>
      <c r="AU595" s="231" t="s">
        <v>89</v>
      </c>
      <c r="AY595" s="18" t="s">
        <v>156</v>
      </c>
      <c r="BE595" s="232">
        <f>IF(N595="základní",J595,0)</f>
        <v>0</v>
      </c>
      <c r="BF595" s="232">
        <f>IF(N595="snížená",J595,0)</f>
        <v>0</v>
      </c>
      <c r="BG595" s="232">
        <f>IF(N595="zákl. přenesená",J595,0)</f>
        <v>0</v>
      </c>
      <c r="BH595" s="232">
        <f>IF(N595="sníž. přenesená",J595,0)</f>
        <v>0</v>
      </c>
      <c r="BI595" s="232">
        <f>IF(N595="nulová",J595,0)</f>
        <v>0</v>
      </c>
      <c r="BJ595" s="18" t="s">
        <v>89</v>
      </c>
      <c r="BK595" s="232">
        <f>ROUND(I595*H595,2)</f>
        <v>0</v>
      </c>
      <c r="BL595" s="18" t="s">
        <v>163</v>
      </c>
      <c r="BM595" s="231" t="s">
        <v>814</v>
      </c>
    </row>
    <row r="596" s="2" customFormat="1" ht="33" customHeight="1">
      <c r="A596" s="39"/>
      <c r="B596" s="40"/>
      <c r="C596" s="220" t="s">
        <v>815</v>
      </c>
      <c r="D596" s="220" t="s">
        <v>158</v>
      </c>
      <c r="E596" s="221" t="s">
        <v>816</v>
      </c>
      <c r="F596" s="222" t="s">
        <v>817</v>
      </c>
      <c r="G596" s="223" t="s">
        <v>753</v>
      </c>
      <c r="H596" s="224">
        <v>3</v>
      </c>
      <c r="I596" s="225"/>
      <c r="J596" s="226">
        <f>ROUND(I596*H596,2)</f>
        <v>0</v>
      </c>
      <c r="K596" s="222" t="s">
        <v>1</v>
      </c>
      <c r="L596" s="45"/>
      <c r="M596" s="227" t="s">
        <v>1</v>
      </c>
      <c r="N596" s="228" t="s">
        <v>46</v>
      </c>
      <c r="O596" s="92"/>
      <c r="P596" s="229">
        <f>O596*H596</f>
        <v>0</v>
      </c>
      <c r="Q596" s="229">
        <v>0</v>
      </c>
      <c r="R596" s="229">
        <f>Q596*H596</f>
        <v>0</v>
      </c>
      <c r="S596" s="229">
        <v>0</v>
      </c>
      <c r="T596" s="230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1" t="s">
        <v>163</v>
      </c>
      <c r="AT596" s="231" t="s">
        <v>158</v>
      </c>
      <c r="AU596" s="231" t="s">
        <v>89</v>
      </c>
      <c r="AY596" s="18" t="s">
        <v>156</v>
      </c>
      <c r="BE596" s="232">
        <f>IF(N596="základní",J596,0)</f>
        <v>0</v>
      </c>
      <c r="BF596" s="232">
        <f>IF(N596="snížená",J596,0)</f>
        <v>0</v>
      </c>
      <c r="BG596" s="232">
        <f>IF(N596="zákl. přenesená",J596,0)</f>
        <v>0</v>
      </c>
      <c r="BH596" s="232">
        <f>IF(N596="sníž. přenesená",J596,0)</f>
        <v>0</v>
      </c>
      <c r="BI596" s="232">
        <f>IF(N596="nulová",J596,0)</f>
        <v>0</v>
      </c>
      <c r="BJ596" s="18" t="s">
        <v>89</v>
      </c>
      <c r="BK596" s="232">
        <f>ROUND(I596*H596,2)</f>
        <v>0</v>
      </c>
      <c r="BL596" s="18" t="s">
        <v>163</v>
      </c>
      <c r="BM596" s="231" t="s">
        <v>818</v>
      </c>
    </row>
    <row r="597" s="2" customFormat="1" ht="37.8" customHeight="1">
      <c r="A597" s="39"/>
      <c r="B597" s="40"/>
      <c r="C597" s="220" t="s">
        <v>819</v>
      </c>
      <c r="D597" s="220" t="s">
        <v>158</v>
      </c>
      <c r="E597" s="221" t="s">
        <v>820</v>
      </c>
      <c r="F597" s="222" t="s">
        <v>821</v>
      </c>
      <c r="G597" s="223" t="s">
        <v>753</v>
      </c>
      <c r="H597" s="224">
        <v>1</v>
      </c>
      <c r="I597" s="225"/>
      <c r="J597" s="226">
        <f>ROUND(I597*H597,2)</f>
        <v>0</v>
      </c>
      <c r="K597" s="222" t="s">
        <v>1</v>
      </c>
      <c r="L597" s="45"/>
      <c r="M597" s="227" t="s">
        <v>1</v>
      </c>
      <c r="N597" s="228" t="s">
        <v>46</v>
      </c>
      <c r="O597" s="92"/>
      <c r="P597" s="229">
        <f>O597*H597</f>
        <v>0</v>
      </c>
      <c r="Q597" s="229">
        <v>0</v>
      </c>
      <c r="R597" s="229">
        <f>Q597*H597</f>
        <v>0</v>
      </c>
      <c r="S597" s="229">
        <v>0</v>
      </c>
      <c r="T597" s="230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1" t="s">
        <v>163</v>
      </c>
      <c r="AT597" s="231" t="s">
        <v>158</v>
      </c>
      <c r="AU597" s="231" t="s">
        <v>89</v>
      </c>
      <c r="AY597" s="18" t="s">
        <v>156</v>
      </c>
      <c r="BE597" s="232">
        <f>IF(N597="základní",J597,0)</f>
        <v>0</v>
      </c>
      <c r="BF597" s="232">
        <f>IF(N597="snížená",J597,0)</f>
        <v>0</v>
      </c>
      <c r="BG597" s="232">
        <f>IF(N597="zákl. přenesená",J597,0)</f>
        <v>0</v>
      </c>
      <c r="BH597" s="232">
        <f>IF(N597="sníž. přenesená",J597,0)</f>
        <v>0</v>
      </c>
      <c r="BI597" s="232">
        <f>IF(N597="nulová",J597,0)</f>
        <v>0</v>
      </c>
      <c r="BJ597" s="18" t="s">
        <v>89</v>
      </c>
      <c r="BK597" s="232">
        <f>ROUND(I597*H597,2)</f>
        <v>0</v>
      </c>
      <c r="BL597" s="18" t="s">
        <v>163</v>
      </c>
      <c r="BM597" s="231" t="s">
        <v>822</v>
      </c>
    </row>
    <row r="598" s="2" customFormat="1" ht="24.15" customHeight="1">
      <c r="A598" s="39"/>
      <c r="B598" s="40"/>
      <c r="C598" s="220" t="s">
        <v>823</v>
      </c>
      <c r="D598" s="220" t="s">
        <v>158</v>
      </c>
      <c r="E598" s="221" t="s">
        <v>824</v>
      </c>
      <c r="F598" s="222" t="s">
        <v>825</v>
      </c>
      <c r="G598" s="223" t="s">
        <v>753</v>
      </c>
      <c r="H598" s="224">
        <v>1</v>
      </c>
      <c r="I598" s="225"/>
      <c r="J598" s="226">
        <f>ROUND(I598*H598,2)</f>
        <v>0</v>
      </c>
      <c r="K598" s="222" t="s">
        <v>1</v>
      </c>
      <c r="L598" s="45"/>
      <c r="M598" s="227" t="s">
        <v>1</v>
      </c>
      <c r="N598" s="228" t="s">
        <v>46</v>
      </c>
      <c r="O598" s="92"/>
      <c r="P598" s="229">
        <f>O598*H598</f>
        <v>0</v>
      </c>
      <c r="Q598" s="229">
        <v>0</v>
      </c>
      <c r="R598" s="229">
        <f>Q598*H598</f>
        <v>0</v>
      </c>
      <c r="S598" s="229">
        <v>0</v>
      </c>
      <c r="T598" s="230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1" t="s">
        <v>163</v>
      </c>
      <c r="AT598" s="231" t="s">
        <v>158</v>
      </c>
      <c r="AU598" s="231" t="s">
        <v>89</v>
      </c>
      <c r="AY598" s="18" t="s">
        <v>156</v>
      </c>
      <c r="BE598" s="232">
        <f>IF(N598="základní",J598,0)</f>
        <v>0</v>
      </c>
      <c r="BF598" s="232">
        <f>IF(N598="snížená",J598,0)</f>
        <v>0</v>
      </c>
      <c r="BG598" s="232">
        <f>IF(N598="zákl. přenesená",J598,0)</f>
        <v>0</v>
      </c>
      <c r="BH598" s="232">
        <f>IF(N598="sníž. přenesená",J598,0)</f>
        <v>0</v>
      </c>
      <c r="BI598" s="232">
        <f>IF(N598="nulová",J598,0)</f>
        <v>0</v>
      </c>
      <c r="BJ598" s="18" t="s">
        <v>89</v>
      </c>
      <c r="BK598" s="232">
        <f>ROUND(I598*H598,2)</f>
        <v>0</v>
      </c>
      <c r="BL598" s="18" t="s">
        <v>163</v>
      </c>
      <c r="BM598" s="231" t="s">
        <v>826</v>
      </c>
    </row>
    <row r="599" s="2" customFormat="1" ht="37.8" customHeight="1">
      <c r="A599" s="39"/>
      <c r="B599" s="40"/>
      <c r="C599" s="220" t="s">
        <v>827</v>
      </c>
      <c r="D599" s="220" t="s">
        <v>158</v>
      </c>
      <c r="E599" s="221" t="s">
        <v>828</v>
      </c>
      <c r="F599" s="222" t="s">
        <v>829</v>
      </c>
      <c r="G599" s="223" t="s">
        <v>753</v>
      </c>
      <c r="H599" s="224">
        <v>1</v>
      </c>
      <c r="I599" s="225"/>
      <c r="J599" s="226">
        <f>ROUND(I599*H599,2)</f>
        <v>0</v>
      </c>
      <c r="K599" s="222" t="s">
        <v>1</v>
      </c>
      <c r="L599" s="45"/>
      <c r="M599" s="227" t="s">
        <v>1</v>
      </c>
      <c r="N599" s="228" t="s">
        <v>46</v>
      </c>
      <c r="O599" s="92"/>
      <c r="P599" s="229">
        <f>O599*H599</f>
        <v>0</v>
      </c>
      <c r="Q599" s="229">
        <v>0</v>
      </c>
      <c r="R599" s="229">
        <f>Q599*H599</f>
        <v>0</v>
      </c>
      <c r="S599" s="229">
        <v>0</v>
      </c>
      <c r="T599" s="230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1" t="s">
        <v>163</v>
      </c>
      <c r="AT599" s="231" t="s">
        <v>158</v>
      </c>
      <c r="AU599" s="231" t="s">
        <v>89</v>
      </c>
      <c r="AY599" s="18" t="s">
        <v>156</v>
      </c>
      <c r="BE599" s="232">
        <f>IF(N599="základní",J599,0)</f>
        <v>0</v>
      </c>
      <c r="BF599" s="232">
        <f>IF(N599="snížená",J599,0)</f>
        <v>0</v>
      </c>
      <c r="BG599" s="232">
        <f>IF(N599="zákl. přenesená",J599,0)</f>
        <v>0</v>
      </c>
      <c r="BH599" s="232">
        <f>IF(N599="sníž. přenesená",J599,0)</f>
        <v>0</v>
      </c>
      <c r="BI599" s="232">
        <f>IF(N599="nulová",J599,0)</f>
        <v>0</v>
      </c>
      <c r="BJ599" s="18" t="s">
        <v>89</v>
      </c>
      <c r="BK599" s="232">
        <f>ROUND(I599*H599,2)</f>
        <v>0</v>
      </c>
      <c r="BL599" s="18" t="s">
        <v>163</v>
      </c>
      <c r="BM599" s="231" t="s">
        <v>830</v>
      </c>
    </row>
    <row r="600" s="2" customFormat="1" ht="37.8" customHeight="1">
      <c r="A600" s="39"/>
      <c r="B600" s="40"/>
      <c r="C600" s="220" t="s">
        <v>831</v>
      </c>
      <c r="D600" s="220" t="s">
        <v>158</v>
      </c>
      <c r="E600" s="221" t="s">
        <v>832</v>
      </c>
      <c r="F600" s="222" t="s">
        <v>833</v>
      </c>
      <c r="G600" s="223" t="s">
        <v>753</v>
      </c>
      <c r="H600" s="224">
        <v>1</v>
      </c>
      <c r="I600" s="225"/>
      <c r="J600" s="226">
        <f>ROUND(I600*H600,2)</f>
        <v>0</v>
      </c>
      <c r="K600" s="222" t="s">
        <v>1</v>
      </c>
      <c r="L600" s="45"/>
      <c r="M600" s="227" t="s">
        <v>1</v>
      </c>
      <c r="N600" s="228" t="s">
        <v>46</v>
      </c>
      <c r="O600" s="92"/>
      <c r="P600" s="229">
        <f>O600*H600</f>
        <v>0</v>
      </c>
      <c r="Q600" s="229">
        <v>0</v>
      </c>
      <c r="R600" s="229">
        <f>Q600*H600</f>
        <v>0</v>
      </c>
      <c r="S600" s="229">
        <v>0</v>
      </c>
      <c r="T600" s="230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1" t="s">
        <v>163</v>
      </c>
      <c r="AT600" s="231" t="s">
        <v>158</v>
      </c>
      <c r="AU600" s="231" t="s">
        <v>89</v>
      </c>
      <c r="AY600" s="18" t="s">
        <v>156</v>
      </c>
      <c r="BE600" s="232">
        <f>IF(N600="základní",J600,0)</f>
        <v>0</v>
      </c>
      <c r="BF600" s="232">
        <f>IF(N600="snížená",J600,0)</f>
        <v>0</v>
      </c>
      <c r="BG600" s="232">
        <f>IF(N600="zákl. přenesená",J600,0)</f>
        <v>0</v>
      </c>
      <c r="BH600" s="232">
        <f>IF(N600="sníž. přenesená",J600,0)</f>
        <v>0</v>
      </c>
      <c r="BI600" s="232">
        <f>IF(N600="nulová",J600,0)</f>
        <v>0</v>
      </c>
      <c r="BJ600" s="18" t="s">
        <v>89</v>
      </c>
      <c r="BK600" s="232">
        <f>ROUND(I600*H600,2)</f>
        <v>0</v>
      </c>
      <c r="BL600" s="18" t="s">
        <v>163</v>
      </c>
      <c r="BM600" s="231" t="s">
        <v>834</v>
      </c>
    </row>
    <row r="601" s="2" customFormat="1" ht="33" customHeight="1">
      <c r="A601" s="39"/>
      <c r="B601" s="40"/>
      <c r="C601" s="220" t="s">
        <v>835</v>
      </c>
      <c r="D601" s="220" t="s">
        <v>158</v>
      </c>
      <c r="E601" s="221" t="s">
        <v>836</v>
      </c>
      <c r="F601" s="222" t="s">
        <v>837</v>
      </c>
      <c r="G601" s="223" t="s">
        <v>753</v>
      </c>
      <c r="H601" s="224">
        <v>1</v>
      </c>
      <c r="I601" s="225"/>
      <c r="J601" s="226">
        <f>ROUND(I601*H601,2)</f>
        <v>0</v>
      </c>
      <c r="K601" s="222" t="s">
        <v>1</v>
      </c>
      <c r="L601" s="45"/>
      <c r="M601" s="227" t="s">
        <v>1</v>
      </c>
      <c r="N601" s="228" t="s">
        <v>46</v>
      </c>
      <c r="O601" s="92"/>
      <c r="P601" s="229">
        <f>O601*H601</f>
        <v>0</v>
      </c>
      <c r="Q601" s="229">
        <v>0</v>
      </c>
      <c r="R601" s="229">
        <f>Q601*H601</f>
        <v>0</v>
      </c>
      <c r="S601" s="229">
        <v>0</v>
      </c>
      <c r="T601" s="230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1" t="s">
        <v>163</v>
      </c>
      <c r="AT601" s="231" t="s">
        <v>158</v>
      </c>
      <c r="AU601" s="231" t="s">
        <v>89</v>
      </c>
      <c r="AY601" s="18" t="s">
        <v>156</v>
      </c>
      <c r="BE601" s="232">
        <f>IF(N601="základní",J601,0)</f>
        <v>0</v>
      </c>
      <c r="BF601" s="232">
        <f>IF(N601="snížená",J601,0)</f>
        <v>0</v>
      </c>
      <c r="BG601" s="232">
        <f>IF(N601="zákl. přenesená",J601,0)</f>
        <v>0</v>
      </c>
      <c r="BH601" s="232">
        <f>IF(N601="sníž. přenesená",J601,0)</f>
        <v>0</v>
      </c>
      <c r="BI601" s="232">
        <f>IF(N601="nulová",J601,0)</f>
        <v>0</v>
      </c>
      <c r="BJ601" s="18" t="s">
        <v>89</v>
      </c>
      <c r="BK601" s="232">
        <f>ROUND(I601*H601,2)</f>
        <v>0</v>
      </c>
      <c r="BL601" s="18" t="s">
        <v>163</v>
      </c>
      <c r="BM601" s="231" t="s">
        <v>838</v>
      </c>
    </row>
    <row r="602" s="2" customFormat="1" ht="49.05" customHeight="1">
      <c r="A602" s="39"/>
      <c r="B602" s="40"/>
      <c r="C602" s="220" t="s">
        <v>839</v>
      </c>
      <c r="D602" s="220" t="s">
        <v>158</v>
      </c>
      <c r="E602" s="221" t="s">
        <v>840</v>
      </c>
      <c r="F602" s="222" t="s">
        <v>841</v>
      </c>
      <c r="G602" s="223" t="s">
        <v>753</v>
      </c>
      <c r="H602" s="224">
        <v>1</v>
      </c>
      <c r="I602" s="225"/>
      <c r="J602" s="226">
        <f>ROUND(I602*H602,2)</f>
        <v>0</v>
      </c>
      <c r="K602" s="222" t="s">
        <v>1</v>
      </c>
      <c r="L602" s="45"/>
      <c r="M602" s="227" t="s">
        <v>1</v>
      </c>
      <c r="N602" s="228" t="s">
        <v>46</v>
      </c>
      <c r="O602" s="92"/>
      <c r="P602" s="229">
        <f>O602*H602</f>
        <v>0</v>
      </c>
      <c r="Q602" s="229">
        <v>0</v>
      </c>
      <c r="R602" s="229">
        <f>Q602*H602</f>
        <v>0</v>
      </c>
      <c r="S602" s="229">
        <v>0</v>
      </c>
      <c r="T602" s="230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1" t="s">
        <v>163</v>
      </c>
      <c r="AT602" s="231" t="s">
        <v>158</v>
      </c>
      <c r="AU602" s="231" t="s">
        <v>89</v>
      </c>
      <c r="AY602" s="18" t="s">
        <v>156</v>
      </c>
      <c r="BE602" s="232">
        <f>IF(N602="základní",J602,0)</f>
        <v>0</v>
      </c>
      <c r="BF602" s="232">
        <f>IF(N602="snížená",J602,0)</f>
        <v>0</v>
      </c>
      <c r="BG602" s="232">
        <f>IF(N602="zákl. přenesená",J602,0)</f>
        <v>0</v>
      </c>
      <c r="BH602" s="232">
        <f>IF(N602="sníž. přenesená",J602,0)</f>
        <v>0</v>
      </c>
      <c r="BI602" s="232">
        <f>IF(N602="nulová",J602,0)</f>
        <v>0</v>
      </c>
      <c r="BJ602" s="18" t="s">
        <v>89</v>
      </c>
      <c r="BK602" s="232">
        <f>ROUND(I602*H602,2)</f>
        <v>0</v>
      </c>
      <c r="BL602" s="18" t="s">
        <v>163</v>
      </c>
      <c r="BM602" s="231" t="s">
        <v>842</v>
      </c>
    </row>
    <row r="603" s="2" customFormat="1" ht="49.05" customHeight="1">
      <c r="A603" s="39"/>
      <c r="B603" s="40"/>
      <c r="C603" s="220" t="s">
        <v>843</v>
      </c>
      <c r="D603" s="220" t="s">
        <v>158</v>
      </c>
      <c r="E603" s="221" t="s">
        <v>844</v>
      </c>
      <c r="F603" s="222" t="s">
        <v>845</v>
      </c>
      <c r="G603" s="223" t="s">
        <v>753</v>
      </c>
      <c r="H603" s="224">
        <v>1</v>
      </c>
      <c r="I603" s="225"/>
      <c r="J603" s="226">
        <f>ROUND(I603*H603,2)</f>
        <v>0</v>
      </c>
      <c r="K603" s="222" t="s">
        <v>1</v>
      </c>
      <c r="L603" s="45"/>
      <c r="M603" s="227" t="s">
        <v>1</v>
      </c>
      <c r="N603" s="228" t="s">
        <v>46</v>
      </c>
      <c r="O603" s="92"/>
      <c r="P603" s="229">
        <f>O603*H603</f>
        <v>0</v>
      </c>
      <c r="Q603" s="229">
        <v>0</v>
      </c>
      <c r="R603" s="229">
        <f>Q603*H603</f>
        <v>0</v>
      </c>
      <c r="S603" s="229">
        <v>0</v>
      </c>
      <c r="T603" s="230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1" t="s">
        <v>163</v>
      </c>
      <c r="AT603" s="231" t="s">
        <v>158</v>
      </c>
      <c r="AU603" s="231" t="s">
        <v>89</v>
      </c>
      <c r="AY603" s="18" t="s">
        <v>156</v>
      </c>
      <c r="BE603" s="232">
        <f>IF(N603="základní",J603,0)</f>
        <v>0</v>
      </c>
      <c r="BF603" s="232">
        <f>IF(N603="snížená",J603,0)</f>
        <v>0</v>
      </c>
      <c r="BG603" s="232">
        <f>IF(N603="zákl. přenesená",J603,0)</f>
        <v>0</v>
      </c>
      <c r="BH603" s="232">
        <f>IF(N603="sníž. přenesená",J603,0)</f>
        <v>0</v>
      </c>
      <c r="BI603" s="232">
        <f>IF(N603="nulová",J603,0)</f>
        <v>0</v>
      </c>
      <c r="BJ603" s="18" t="s">
        <v>89</v>
      </c>
      <c r="BK603" s="232">
        <f>ROUND(I603*H603,2)</f>
        <v>0</v>
      </c>
      <c r="BL603" s="18" t="s">
        <v>163</v>
      </c>
      <c r="BM603" s="231" t="s">
        <v>846</v>
      </c>
    </row>
    <row r="604" s="2" customFormat="1" ht="66.75" customHeight="1">
      <c r="A604" s="39"/>
      <c r="B604" s="40"/>
      <c r="C604" s="220" t="s">
        <v>847</v>
      </c>
      <c r="D604" s="220" t="s">
        <v>158</v>
      </c>
      <c r="E604" s="221" t="s">
        <v>848</v>
      </c>
      <c r="F604" s="222" t="s">
        <v>849</v>
      </c>
      <c r="G604" s="223" t="s">
        <v>753</v>
      </c>
      <c r="H604" s="224">
        <v>1</v>
      </c>
      <c r="I604" s="225"/>
      <c r="J604" s="226">
        <f>ROUND(I604*H604,2)</f>
        <v>0</v>
      </c>
      <c r="K604" s="222" t="s">
        <v>1</v>
      </c>
      <c r="L604" s="45"/>
      <c r="M604" s="227" t="s">
        <v>1</v>
      </c>
      <c r="N604" s="228" t="s">
        <v>46</v>
      </c>
      <c r="O604" s="92"/>
      <c r="P604" s="229">
        <f>O604*H604</f>
        <v>0</v>
      </c>
      <c r="Q604" s="229">
        <v>0</v>
      </c>
      <c r="R604" s="229">
        <f>Q604*H604</f>
        <v>0</v>
      </c>
      <c r="S604" s="229">
        <v>0</v>
      </c>
      <c r="T604" s="230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1" t="s">
        <v>163</v>
      </c>
      <c r="AT604" s="231" t="s">
        <v>158</v>
      </c>
      <c r="AU604" s="231" t="s">
        <v>89</v>
      </c>
      <c r="AY604" s="18" t="s">
        <v>156</v>
      </c>
      <c r="BE604" s="232">
        <f>IF(N604="základní",J604,0)</f>
        <v>0</v>
      </c>
      <c r="BF604" s="232">
        <f>IF(N604="snížená",J604,0)</f>
        <v>0</v>
      </c>
      <c r="BG604" s="232">
        <f>IF(N604="zákl. přenesená",J604,0)</f>
        <v>0</v>
      </c>
      <c r="BH604" s="232">
        <f>IF(N604="sníž. přenesená",J604,0)</f>
        <v>0</v>
      </c>
      <c r="BI604" s="232">
        <f>IF(N604="nulová",J604,0)</f>
        <v>0</v>
      </c>
      <c r="BJ604" s="18" t="s">
        <v>89</v>
      </c>
      <c r="BK604" s="232">
        <f>ROUND(I604*H604,2)</f>
        <v>0</v>
      </c>
      <c r="BL604" s="18" t="s">
        <v>163</v>
      </c>
      <c r="BM604" s="231" t="s">
        <v>850</v>
      </c>
    </row>
    <row r="605" s="2" customFormat="1" ht="49.05" customHeight="1">
      <c r="A605" s="39"/>
      <c r="B605" s="40"/>
      <c r="C605" s="220" t="s">
        <v>851</v>
      </c>
      <c r="D605" s="220" t="s">
        <v>158</v>
      </c>
      <c r="E605" s="221" t="s">
        <v>852</v>
      </c>
      <c r="F605" s="222" t="s">
        <v>853</v>
      </c>
      <c r="G605" s="223" t="s">
        <v>753</v>
      </c>
      <c r="H605" s="224">
        <v>4</v>
      </c>
      <c r="I605" s="225"/>
      <c r="J605" s="226">
        <f>ROUND(I605*H605,2)</f>
        <v>0</v>
      </c>
      <c r="K605" s="222" t="s">
        <v>1</v>
      </c>
      <c r="L605" s="45"/>
      <c r="M605" s="227" t="s">
        <v>1</v>
      </c>
      <c r="N605" s="228" t="s">
        <v>46</v>
      </c>
      <c r="O605" s="92"/>
      <c r="P605" s="229">
        <f>O605*H605</f>
        <v>0</v>
      </c>
      <c r="Q605" s="229">
        <v>0</v>
      </c>
      <c r="R605" s="229">
        <f>Q605*H605</f>
        <v>0</v>
      </c>
      <c r="S605" s="229">
        <v>0</v>
      </c>
      <c r="T605" s="230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1" t="s">
        <v>163</v>
      </c>
      <c r="AT605" s="231" t="s">
        <v>158</v>
      </c>
      <c r="AU605" s="231" t="s">
        <v>89</v>
      </c>
      <c r="AY605" s="18" t="s">
        <v>156</v>
      </c>
      <c r="BE605" s="232">
        <f>IF(N605="základní",J605,0)</f>
        <v>0</v>
      </c>
      <c r="BF605" s="232">
        <f>IF(N605="snížená",J605,0)</f>
        <v>0</v>
      </c>
      <c r="BG605" s="232">
        <f>IF(N605="zákl. přenesená",J605,0)</f>
        <v>0</v>
      </c>
      <c r="BH605" s="232">
        <f>IF(N605="sníž. přenesená",J605,0)</f>
        <v>0</v>
      </c>
      <c r="BI605" s="232">
        <f>IF(N605="nulová",J605,0)</f>
        <v>0</v>
      </c>
      <c r="BJ605" s="18" t="s">
        <v>89</v>
      </c>
      <c r="BK605" s="232">
        <f>ROUND(I605*H605,2)</f>
        <v>0</v>
      </c>
      <c r="BL605" s="18" t="s">
        <v>163</v>
      </c>
      <c r="BM605" s="231" t="s">
        <v>854</v>
      </c>
    </row>
    <row r="606" s="2" customFormat="1" ht="66.75" customHeight="1">
      <c r="A606" s="39"/>
      <c r="B606" s="40"/>
      <c r="C606" s="220" t="s">
        <v>855</v>
      </c>
      <c r="D606" s="220" t="s">
        <v>158</v>
      </c>
      <c r="E606" s="221" t="s">
        <v>856</v>
      </c>
      <c r="F606" s="222" t="s">
        <v>857</v>
      </c>
      <c r="G606" s="223" t="s">
        <v>753</v>
      </c>
      <c r="H606" s="224">
        <v>1</v>
      </c>
      <c r="I606" s="225"/>
      <c r="J606" s="226">
        <f>ROUND(I606*H606,2)</f>
        <v>0</v>
      </c>
      <c r="K606" s="222" t="s">
        <v>1</v>
      </c>
      <c r="L606" s="45"/>
      <c r="M606" s="227" t="s">
        <v>1</v>
      </c>
      <c r="N606" s="228" t="s">
        <v>46</v>
      </c>
      <c r="O606" s="92"/>
      <c r="P606" s="229">
        <f>O606*H606</f>
        <v>0</v>
      </c>
      <c r="Q606" s="229">
        <v>0</v>
      </c>
      <c r="R606" s="229">
        <f>Q606*H606</f>
        <v>0</v>
      </c>
      <c r="S606" s="229">
        <v>0</v>
      </c>
      <c r="T606" s="230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31" t="s">
        <v>163</v>
      </c>
      <c r="AT606" s="231" t="s">
        <v>158</v>
      </c>
      <c r="AU606" s="231" t="s">
        <v>89</v>
      </c>
      <c r="AY606" s="18" t="s">
        <v>156</v>
      </c>
      <c r="BE606" s="232">
        <f>IF(N606="základní",J606,0)</f>
        <v>0</v>
      </c>
      <c r="BF606" s="232">
        <f>IF(N606="snížená",J606,0)</f>
        <v>0</v>
      </c>
      <c r="BG606" s="232">
        <f>IF(N606="zákl. přenesená",J606,0)</f>
        <v>0</v>
      </c>
      <c r="BH606" s="232">
        <f>IF(N606="sníž. přenesená",J606,0)</f>
        <v>0</v>
      </c>
      <c r="BI606" s="232">
        <f>IF(N606="nulová",J606,0)</f>
        <v>0</v>
      </c>
      <c r="BJ606" s="18" t="s">
        <v>89</v>
      </c>
      <c r="BK606" s="232">
        <f>ROUND(I606*H606,2)</f>
        <v>0</v>
      </c>
      <c r="BL606" s="18" t="s">
        <v>163</v>
      </c>
      <c r="BM606" s="231" t="s">
        <v>858</v>
      </c>
    </row>
    <row r="607" s="2" customFormat="1" ht="55.5" customHeight="1">
      <c r="A607" s="39"/>
      <c r="B607" s="40"/>
      <c r="C607" s="220" t="s">
        <v>859</v>
      </c>
      <c r="D607" s="220" t="s">
        <v>158</v>
      </c>
      <c r="E607" s="221" t="s">
        <v>860</v>
      </c>
      <c r="F607" s="222" t="s">
        <v>861</v>
      </c>
      <c r="G607" s="223" t="s">
        <v>753</v>
      </c>
      <c r="H607" s="224">
        <v>1</v>
      </c>
      <c r="I607" s="225"/>
      <c r="J607" s="226">
        <f>ROUND(I607*H607,2)</f>
        <v>0</v>
      </c>
      <c r="K607" s="222" t="s">
        <v>1</v>
      </c>
      <c r="L607" s="45"/>
      <c r="M607" s="227" t="s">
        <v>1</v>
      </c>
      <c r="N607" s="228" t="s">
        <v>46</v>
      </c>
      <c r="O607" s="92"/>
      <c r="P607" s="229">
        <f>O607*H607</f>
        <v>0</v>
      </c>
      <c r="Q607" s="229">
        <v>0</v>
      </c>
      <c r="R607" s="229">
        <f>Q607*H607</f>
        <v>0</v>
      </c>
      <c r="S607" s="229">
        <v>0</v>
      </c>
      <c r="T607" s="230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31" t="s">
        <v>163</v>
      </c>
      <c r="AT607" s="231" t="s">
        <v>158</v>
      </c>
      <c r="AU607" s="231" t="s">
        <v>89</v>
      </c>
      <c r="AY607" s="18" t="s">
        <v>156</v>
      </c>
      <c r="BE607" s="232">
        <f>IF(N607="základní",J607,0)</f>
        <v>0</v>
      </c>
      <c r="BF607" s="232">
        <f>IF(N607="snížená",J607,0)</f>
        <v>0</v>
      </c>
      <c r="BG607" s="232">
        <f>IF(N607="zákl. přenesená",J607,0)</f>
        <v>0</v>
      </c>
      <c r="BH607" s="232">
        <f>IF(N607="sníž. přenesená",J607,0)</f>
        <v>0</v>
      </c>
      <c r="BI607" s="232">
        <f>IF(N607="nulová",J607,0)</f>
        <v>0</v>
      </c>
      <c r="BJ607" s="18" t="s">
        <v>89</v>
      </c>
      <c r="BK607" s="232">
        <f>ROUND(I607*H607,2)</f>
        <v>0</v>
      </c>
      <c r="BL607" s="18" t="s">
        <v>163</v>
      </c>
      <c r="BM607" s="231" t="s">
        <v>862</v>
      </c>
    </row>
    <row r="608" s="2" customFormat="1" ht="55.5" customHeight="1">
      <c r="A608" s="39"/>
      <c r="B608" s="40"/>
      <c r="C608" s="220" t="s">
        <v>863</v>
      </c>
      <c r="D608" s="220" t="s">
        <v>158</v>
      </c>
      <c r="E608" s="221" t="s">
        <v>864</v>
      </c>
      <c r="F608" s="222" t="s">
        <v>865</v>
      </c>
      <c r="G608" s="223" t="s">
        <v>753</v>
      </c>
      <c r="H608" s="224">
        <v>14</v>
      </c>
      <c r="I608" s="225"/>
      <c r="J608" s="226">
        <f>ROUND(I608*H608,2)</f>
        <v>0</v>
      </c>
      <c r="K608" s="222" t="s">
        <v>1</v>
      </c>
      <c r="L608" s="45"/>
      <c r="M608" s="227" t="s">
        <v>1</v>
      </c>
      <c r="N608" s="228" t="s">
        <v>46</v>
      </c>
      <c r="O608" s="92"/>
      <c r="P608" s="229">
        <f>O608*H608</f>
        <v>0</v>
      </c>
      <c r="Q608" s="229">
        <v>0</v>
      </c>
      <c r="R608" s="229">
        <f>Q608*H608</f>
        <v>0</v>
      </c>
      <c r="S608" s="229">
        <v>0</v>
      </c>
      <c r="T608" s="230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1" t="s">
        <v>163</v>
      </c>
      <c r="AT608" s="231" t="s">
        <v>158</v>
      </c>
      <c r="AU608" s="231" t="s">
        <v>89</v>
      </c>
      <c r="AY608" s="18" t="s">
        <v>156</v>
      </c>
      <c r="BE608" s="232">
        <f>IF(N608="základní",J608,0)</f>
        <v>0</v>
      </c>
      <c r="BF608" s="232">
        <f>IF(N608="snížená",J608,0)</f>
        <v>0</v>
      </c>
      <c r="BG608" s="232">
        <f>IF(N608="zákl. přenesená",J608,0)</f>
        <v>0</v>
      </c>
      <c r="BH608" s="232">
        <f>IF(N608="sníž. přenesená",J608,0)</f>
        <v>0</v>
      </c>
      <c r="BI608" s="232">
        <f>IF(N608="nulová",J608,0)</f>
        <v>0</v>
      </c>
      <c r="BJ608" s="18" t="s">
        <v>89</v>
      </c>
      <c r="BK608" s="232">
        <f>ROUND(I608*H608,2)</f>
        <v>0</v>
      </c>
      <c r="BL608" s="18" t="s">
        <v>163</v>
      </c>
      <c r="BM608" s="231" t="s">
        <v>866</v>
      </c>
    </row>
    <row r="609" s="2" customFormat="1" ht="55.5" customHeight="1">
      <c r="A609" s="39"/>
      <c r="B609" s="40"/>
      <c r="C609" s="220" t="s">
        <v>867</v>
      </c>
      <c r="D609" s="220" t="s">
        <v>158</v>
      </c>
      <c r="E609" s="221" t="s">
        <v>868</v>
      </c>
      <c r="F609" s="222" t="s">
        <v>869</v>
      </c>
      <c r="G609" s="223" t="s">
        <v>753</v>
      </c>
      <c r="H609" s="224">
        <v>1</v>
      </c>
      <c r="I609" s="225"/>
      <c r="J609" s="226">
        <f>ROUND(I609*H609,2)</f>
        <v>0</v>
      </c>
      <c r="K609" s="222" t="s">
        <v>1</v>
      </c>
      <c r="L609" s="45"/>
      <c r="M609" s="294" t="s">
        <v>1</v>
      </c>
      <c r="N609" s="295" t="s">
        <v>46</v>
      </c>
      <c r="O609" s="296"/>
      <c r="P609" s="297">
        <f>O609*H609</f>
        <v>0</v>
      </c>
      <c r="Q609" s="297">
        <v>0</v>
      </c>
      <c r="R609" s="297">
        <f>Q609*H609</f>
        <v>0</v>
      </c>
      <c r="S609" s="297">
        <v>0</v>
      </c>
      <c r="T609" s="298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31" t="s">
        <v>163</v>
      </c>
      <c r="AT609" s="231" t="s">
        <v>158</v>
      </c>
      <c r="AU609" s="231" t="s">
        <v>89</v>
      </c>
      <c r="AY609" s="18" t="s">
        <v>156</v>
      </c>
      <c r="BE609" s="232">
        <f>IF(N609="základní",J609,0)</f>
        <v>0</v>
      </c>
      <c r="BF609" s="232">
        <f>IF(N609="snížená",J609,0)</f>
        <v>0</v>
      </c>
      <c r="BG609" s="232">
        <f>IF(N609="zákl. přenesená",J609,0)</f>
        <v>0</v>
      </c>
      <c r="BH609" s="232">
        <f>IF(N609="sníž. přenesená",J609,0)</f>
        <v>0</v>
      </c>
      <c r="BI609" s="232">
        <f>IF(N609="nulová",J609,0)</f>
        <v>0</v>
      </c>
      <c r="BJ609" s="18" t="s">
        <v>89</v>
      </c>
      <c r="BK609" s="232">
        <f>ROUND(I609*H609,2)</f>
        <v>0</v>
      </c>
      <c r="BL609" s="18" t="s">
        <v>163</v>
      </c>
      <c r="BM609" s="231" t="s">
        <v>870</v>
      </c>
    </row>
    <row r="610" s="2" customFormat="1" ht="6.96" customHeight="1">
      <c r="A610" s="39"/>
      <c r="B610" s="67"/>
      <c r="C610" s="68"/>
      <c r="D610" s="68"/>
      <c r="E610" s="68"/>
      <c r="F610" s="68"/>
      <c r="G610" s="68"/>
      <c r="H610" s="68"/>
      <c r="I610" s="68"/>
      <c r="J610" s="68"/>
      <c r="K610" s="68"/>
      <c r="L610" s="45"/>
      <c r="M610" s="39"/>
      <c r="O610" s="39"/>
      <c r="P610" s="39"/>
      <c r="Q610" s="39"/>
      <c r="R610" s="39"/>
      <c r="S610" s="39"/>
      <c r="T610" s="39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</row>
  </sheetData>
  <sheetProtection sheet="1" autoFilter="0" formatColumns="0" formatRows="0" objects="1" scenarios="1" spinCount="100000" saltValue="kSkwDDMkYOwXUh5PmVvPjjd+JMv3m91YKdtvptn0kkHE1PF4hJJ4WS1FPWXpkJW5AazjAjTrrlSA6pJopyazBw==" hashValue="jANafL5IZ2OBF4EHb+gexiRyhcBfwjuZy6lfwrbUlzAoza9C/FIQTVRchl0GbQemgn4h7QTjp5xFgj9C+dQB7w==" algorithmName="SHA-512" password="CC35"/>
  <autoFilter ref="C128:K609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91</v>
      </c>
    </row>
    <row r="4" s="1" customFormat="1" ht="24.96" customHeight="1">
      <c r="B4" s="21"/>
      <c r="D4" s="140" t="s">
        <v>106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Elpis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871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15. 4. 2025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47"/>
      <c r="B27" s="148"/>
      <c r="C27" s="147"/>
      <c r="D27" s="147"/>
      <c r="E27" s="149" t="s">
        <v>40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41</v>
      </c>
      <c r="E30" s="39"/>
      <c r="F30" s="39"/>
      <c r="G30" s="39"/>
      <c r="H30" s="39"/>
      <c r="I30" s="39"/>
      <c r="J30" s="153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43</v>
      </c>
      <c r="G32" s="39"/>
      <c r="H32" s="39"/>
      <c r="I32" s="154" t="s">
        <v>42</v>
      </c>
      <c r="J32" s="154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45</v>
      </c>
      <c r="E33" s="142" t="s">
        <v>46</v>
      </c>
      <c r="F33" s="156">
        <f>ROUND((SUM(BE121:BE156)),  2)</f>
        <v>0</v>
      </c>
      <c r="G33" s="39"/>
      <c r="H33" s="39"/>
      <c r="I33" s="157">
        <v>0.20999999999999999</v>
      </c>
      <c r="J33" s="156">
        <f>ROUND(((SUM(BE121:BE156))*I33),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47</v>
      </c>
      <c r="F34" s="156">
        <f>ROUND((SUM(BF121:BF156)),  2)</f>
        <v>0</v>
      </c>
      <c r="G34" s="39"/>
      <c r="H34" s="39"/>
      <c r="I34" s="157">
        <v>0.12</v>
      </c>
      <c r="J34" s="156">
        <f>ROUND(((SUM(BF121:BF156))*I34),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48</v>
      </c>
      <c r="F35" s="156">
        <f>ROUND((SUM(BG121:BG156)),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49</v>
      </c>
      <c r="F36" s="156">
        <f>ROUND((SUM(BH121:BH156)),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50</v>
      </c>
      <c r="F37" s="156">
        <f>ROUND((SUM(BI121:BI156)),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51</v>
      </c>
      <c r="E39" s="160"/>
      <c r="F39" s="160"/>
      <c r="G39" s="161" t="s">
        <v>52</v>
      </c>
      <c r="H39" s="162" t="s">
        <v>53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54</v>
      </c>
      <c r="E50" s="166"/>
      <c r="F50" s="166"/>
      <c r="G50" s="165" t="s">
        <v>55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56</v>
      </c>
      <c r="E61" s="168"/>
      <c r="F61" s="169" t="s">
        <v>57</v>
      </c>
      <c r="G61" s="167" t="s">
        <v>56</v>
      </c>
      <c r="H61" s="168"/>
      <c r="I61" s="168"/>
      <c r="J61" s="170" t="s">
        <v>57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58</v>
      </c>
      <c r="E65" s="171"/>
      <c r="F65" s="171"/>
      <c r="G65" s="165" t="s">
        <v>59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56</v>
      </c>
      <c r="E76" s="168"/>
      <c r="F76" s="169" t="s">
        <v>57</v>
      </c>
      <c r="G76" s="167" t="s">
        <v>56</v>
      </c>
      <c r="H76" s="168"/>
      <c r="I76" s="168"/>
      <c r="J76" s="170" t="s">
        <v>57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Elpis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Výrobky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Židenice</v>
      </c>
      <c r="G89" s="41"/>
      <c r="H89" s="41"/>
      <c r="I89" s="33" t="s">
        <v>22</v>
      </c>
      <c r="J89" s="80" t="str">
        <f>IF(J12="","",J12)</f>
        <v>15. 4. 2025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MŠ speciální, ZŠ speciální a PŠ Elpis Brno, p.o.</v>
      </c>
      <c r="G91" s="41"/>
      <c r="H91" s="41"/>
      <c r="I91" s="33" t="s">
        <v>32</v>
      </c>
      <c r="J91" s="37" t="str">
        <f>E21</f>
        <v>Pro budovy,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128</v>
      </c>
      <c r="D94" s="178"/>
      <c r="E94" s="178"/>
      <c r="F94" s="178"/>
      <c r="G94" s="178"/>
      <c r="H94" s="178"/>
      <c r="I94" s="178"/>
      <c r="J94" s="179" t="s">
        <v>129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130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1"/>
      <c r="C97" s="182"/>
      <c r="D97" s="183" t="s">
        <v>136</v>
      </c>
      <c r="E97" s="184"/>
      <c r="F97" s="184"/>
      <c r="G97" s="184"/>
      <c r="H97" s="184"/>
      <c r="I97" s="184"/>
      <c r="J97" s="185">
        <f>J122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138</v>
      </c>
      <c r="E98" s="190"/>
      <c r="F98" s="190"/>
      <c r="G98" s="190"/>
      <c r="H98" s="190"/>
      <c r="I98" s="190"/>
      <c r="J98" s="191">
        <f>J123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872</v>
      </c>
      <c r="E99" s="190"/>
      <c r="F99" s="190"/>
      <c r="G99" s="190"/>
      <c r="H99" s="190"/>
      <c r="I99" s="190"/>
      <c r="J99" s="191">
        <f>J144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139</v>
      </c>
      <c r="E100" s="190"/>
      <c r="F100" s="190"/>
      <c r="G100" s="190"/>
      <c r="H100" s="190"/>
      <c r="I100" s="190"/>
      <c r="J100" s="191">
        <f>J147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1"/>
      <c r="C101" s="182"/>
      <c r="D101" s="183" t="s">
        <v>322</v>
      </c>
      <c r="E101" s="184"/>
      <c r="F101" s="184"/>
      <c r="G101" s="184"/>
      <c r="H101" s="184"/>
      <c r="I101" s="184"/>
      <c r="J101" s="185">
        <f>J151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141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6" t="str">
        <f>E7</f>
        <v>Elpis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03 - Výrobky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Židenice</v>
      </c>
      <c r="G115" s="41"/>
      <c r="H115" s="41"/>
      <c r="I115" s="33" t="s">
        <v>22</v>
      </c>
      <c r="J115" s="80" t="str">
        <f>IF(J12="","",J12)</f>
        <v>15. 4. 2025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MŠ speciální, ZŠ speciální a PŠ Elpis Brno, p.o.</v>
      </c>
      <c r="G117" s="41"/>
      <c r="H117" s="41"/>
      <c r="I117" s="33" t="s">
        <v>32</v>
      </c>
      <c r="J117" s="37" t="str">
        <f>E21</f>
        <v>Pro budovy,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30</v>
      </c>
      <c r="D118" s="41"/>
      <c r="E118" s="41"/>
      <c r="F118" s="28" t="str">
        <f>IF(E18="","",E18)</f>
        <v>Vyplň údaj</v>
      </c>
      <c r="G118" s="41"/>
      <c r="H118" s="41"/>
      <c r="I118" s="33" t="s">
        <v>37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3"/>
      <c r="B120" s="194"/>
      <c r="C120" s="195" t="s">
        <v>142</v>
      </c>
      <c r="D120" s="196" t="s">
        <v>66</v>
      </c>
      <c r="E120" s="196" t="s">
        <v>62</v>
      </c>
      <c r="F120" s="196" t="s">
        <v>63</v>
      </c>
      <c r="G120" s="196" t="s">
        <v>143</v>
      </c>
      <c r="H120" s="196" t="s">
        <v>144</v>
      </c>
      <c r="I120" s="196" t="s">
        <v>145</v>
      </c>
      <c r="J120" s="196" t="s">
        <v>129</v>
      </c>
      <c r="K120" s="197" t="s">
        <v>146</v>
      </c>
      <c r="L120" s="198"/>
      <c r="M120" s="101" t="s">
        <v>1</v>
      </c>
      <c r="N120" s="102" t="s">
        <v>45</v>
      </c>
      <c r="O120" s="102" t="s">
        <v>147</v>
      </c>
      <c r="P120" s="102" t="s">
        <v>148</v>
      </c>
      <c r="Q120" s="102" t="s">
        <v>149</v>
      </c>
      <c r="R120" s="102" t="s">
        <v>150</v>
      </c>
      <c r="S120" s="102" t="s">
        <v>151</v>
      </c>
      <c r="T120" s="103" t="s">
        <v>152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9"/>
      <c r="B121" s="40"/>
      <c r="C121" s="108" t="s">
        <v>153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P122+P151</f>
        <v>0</v>
      </c>
      <c r="Q121" s="105"/>
      <c r="R121" s="201">
        <f>R122+R151</f>
        <v>0</v>
      </c>
      <c r="S121" s="105"/>
      <c r="T121" s="202">
        <f>T122+T151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80</v>
      </c>
      <c r="AU121" s="18" t="s">
        <v>131</v>
      </c>
      <c r="BK121" s="203">
        <f>BK122+BK151</f>
        <v>0</v>
      </c>
    </row>
    <row r="122" s="12" customFormat="1" ht="25.92" customHeight="1">
      <c r="A122" s="12"/>
      <c r="B122" s="204"/>
      <c r="C122" s="205"/>
      <c r="D122" s="206" t="s">
        <v>80</v>
      </c>
      <c r="E122" s="207" t="s">
        <v>269</v>
      </c>
      <c r="F122" s="207" t="s">
        <v>270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P123+P144+P147</f>
        <v>0</v>
      </c>
      <c r="Q122" s="212"/>
      <c r="R122" s="213">
        <f>R123+R144+R147</f>
        <v>0</v>
      </c>
      <c r="S122" s="212"/>
      <c r="T122" s="214">
        <f>T123+T144+T147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91</v>
      </c>
      <c r="AT122" s="216" t="s">
        <v>80</v>
      </c>
      <c r="AU122" s="216" t="s">
        <v>81</v>
      </c>
      <c r="AY122" s="215" t="s">
        <v>156</v>
      </c>
      <c r="BK122" s="217">
        <f>BK123+BK144+BK147</f>
        <v>0</v>
      </c>
    </row>
    <row r="123" s="12" customFormat="1" ht="22.8" customHeight="1">
      <c r="A123" s="12"/>
      <c r="B123" s="204"/>
      <c r="C123" s="205"/>
      <c r="D123" s="206" t="s">
        <v>80</v>
      </c>
      <c r="E123" s="218" t="s">
        <v>279</v>
      </c>
      <c r="F123" s="218" t="s">
        <v>280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SUM(P124:P143)</f>
        <v>0</v>
      </c>
      <c r="Q123" s="212"/>
      <c r="R123" s="213">
        <f>SUM(R124:R143)</f>
        <v>0</v>
      </c>
      <c r="S123" s="212"/>
      <c r="T123" s="214">
        <f>SUM(T124:T143)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91</v>
      </c>
      <c r="AT123" s="216" t="s">
        <v>80</v>
      </c>
      <c r="AU123" s="216" t="s">
        <v>89</v>
      </c>
      <c r="AY123" s="215" t="s">
        <v>156</v>
      </c>
      <c r="BK123" s="217">
        <f>SUM(BK124:BK143)</f>
        <v>0</v>
      </c>
    </row>
    <row r="124" s="2" customFormat="1" ht="24.15" customHeight="1">
      <c r="A124" s="39"/>
      <c r="B124" s="40"/>
      <c r="C124" s="220" t="s">
        <v>89</v>
      </c>
      <c r="D124" s="220" t="s">
        <v>158</v>
      </c>
      <c r="E124" s="221" t="s">
        <v>873</v>
      </c>
      <c r="F124" s="222" t="s">
        <v>874</v>
      </c>
      <c r="G124" s="223" t="s">
        <v>197</v>
      </c>
      <c r="H124" s="224">
        <v>138.06</v>
      </c>
      <c r="I124" s="225"/>
      <c r="J124" s="226">
        <f>ROUND(I124*H124,2)</f>
        <v>0</v>
      </c>
      <c r="K124" s="222" t="s">
        <v>1</v>
      </c>
      <c r="L124" s="45"/>
      <c r="M124" s="227" t="s">
        <v>1</v>
      </c>
      <c r="N124" s="228" t="s">
        <v>46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276</v>
      </c>
      <c r="AT124" s="231" t="s">
        <v>158</v>
      </c>
      <c r="AU124" s="231" t="s">
        <v>91</v>
      </c>
      <c r="AY124" s="18" t="s">
        <v>156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89</v>
      </c>
      <c r="BK124" s="232">
        <f>ROUND(I124*H124,2)</f>
        <v>0</v>
      </c>
      <c r="BL124" s="18" t="s">
        <v>276</v>
      </c>
      <c r="BM124" s="231" t="s">
        <v>875</v>
      </c>
    </row>
    <row r="125" s="2" customFormat="1" ht="24.15" customHeight="1">
      <c r="A125" s="39"/>
      <c r="B125" s="40"/>
      <c r="C125" s="220" t="s">
        <v>91</v>
      </c>
      <c r="D125" s="220" t="s">
        <v>158</v>
      </c>
      <c r="E125" s="221" t="s">
        <v>876</v>
      </c>
      <c r="F125" s="222" t="s">
        <v>877</v>
      </c>
      <c r="G125" s="223" t="s">
        <v>197</v>
      </c>
      <c r="H125" s="224">
        <v>7.0800000000000001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46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276</v>
      </c>
      <c r="AT125" s="231" t="s">
        <v>158</v>
      </c>
      <c r="AU125" s="231" t="s">
        <v>91</v>
      </c>
      <c r="AY125" s="18" t="s">
        <v>156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89</v>
      </c>
      <c r="BK125" s="232">
        <f>ROUND(I125*H125,2)</f>
        <v>0</v>
      </c>
      <c r="BL125" s="18" t="s">
        <v>276</v>
      </c>
      <c r="BM125" s="231" t="s">
        <v>878</v>
      </c>
    </row>
    <row r="126" s="2" customFormat="1" ht="24.15" customHeight="1">
      <c r="A126" s="39"/>
      <c r="B126" s="40"/>
      <c r="C126" s="220" t="s">
        <v>105</v>
      </c>
      <c r="D126" s="220" t="s">
        <v>158</v>
      </c>
      <c r="E126" s="221" t="s">
        <v>879</v>
      </c>
      <c r="F126" s="222" t="s">
        <v>880</v>
      </c>
      <c r="G126" s="223" t="s">
        <v>197</v>
      </c>
      <c r="H126" s="224">
        <v>2.3599999999999999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46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276</v>
      </c>
      <c r="AT126" s="231" t="s">
        <v>158</v>
      </c>
      <c r="AU126" s="231" t="s">
        <v>91</v>
      </c>
      <c r="AY126" s="18" t="s">
        <v>156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89</v>
      </c>
      <c r="BK126" s="232">
        <f>ROUND(I126*H126,2)</f>
        <v>0</v>
      </c>
      <c r="BL126" s="18" t="s">
        <v>276</v>
      </c>
      <c r="BM126" s="231" t="s">
        <v>881</v>
      </c>
    </row>
    <row r="127" s="2" customFormat="1" ht="24.15" customHeight="1">
      <c r="A127" s="39"/>
      <c r="B127" s="40"/>
      <c r="C127" s="220" t="s">
        <v>163</v>
      </c>
      <c r="D127" s="220" t="s">
        <v>158</v>
      </c>
      <c r="E127" s="221" t="s">
        <v>882</v>
      </c>
      <c r="F127" s="222" t="s">
        <v>883</v>
      </c>
      <c r="G127" s="223" t="s">
        <v>197</v>
      </c>
      <c r="H127" s="224">
        <v>6.8399999999999999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46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276</v>
      </c>
      <c r="AT127" s="231" t="s">
        <v>158</v>
      </c>
      <c r="AU127" s="231" t="s">
        <v>91</v>
      </c>
      <c r="AY127" s="18" t="s">
        <v>156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89</v>
      </c>
      <c r="BK127" s="232">
        <f>ROUND(I127*H127,2)</f>
        <v>0</v>
      </c>
      <c r="BL127" s="18" t="s">
        <v>276</v>
      </c>
      <c r="BM127" s="231" t="s">
        <v>884</v>
      </c>
    </row>
    <row r="128" s="2" customFormat="1" ht="24.15" customHeight="1">
      <c r="A128" s="39"/>
      <c r="B128" s="40"/>
      <c r="C128" s="220" t="s">
        <v>194</v>
      </c>
      <c r="D128" s="220" t="s">
        <v>158</v>
      </c>
      <c r="E128" s="221" t="s">
        <v>885</v>
      </c>
      <c r="F128" s="222" t="s">
        <v>886</v>
      </c>
      <c r="G128" s="223" t="s">
        <v>197</v>
      </c>
      <c r="H128" s="224">
        <v>7.3600000000000003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46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276</v>
      </c>
      <c r="AT128" s="231" t="s">
        <v>158</v>
      </c>
      <c r="AU128" s="231" t="s">
        <v>91</v>
      </c>
      <c r="AY128" s="18" t="s">
        <v>156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89</v>
      </c>
      <c r="BK128" s="232">
        <f>ROUND(I128*H128,2)</f>
        <v>0</v>
      </c>
      <c r="BL128" s="18" t="s">
        <v>276</v>
      </c>
      <c r="BM128" s="231" t="s">
        <v>887</v>
      </c>
    </row>
    <row r="129" s="2" customFormat="1" ht="24.15" customHeight="1">
      <c r="A129" s="39"/>
      <c r="B129" s="40"/>
      <c r="C129" s="220" t="s">
        <v>201</v>
      </c>
      <c r="D129" s="220" t="s">
        <v>158</v>
      </c>
      <c r="E129" s="221" t="s">
        <v>888</v>
      </c>
      <c r="F129" s="222" t="s">
        <v>889</v>
      </c>
      <c r="G129" s="223" t="s">
        <v>197</v>
      </c>
      <c r="H129" s="224">
        <v>2.04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46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276</v>
      </c>
      <c r="AT129" s="231" t="s">
        <v>158</v>
      </c>
      <c r="AU129" s="231" t="s">
        <v>91</v>
      </c>
      <c r="AY129" s="18" t="s">
        <v>156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89</v>
      </c>
      <c r="BK129" s="232">
        <f>ROUND(I129*H129,2)</f>
        <v>0</v>
      </c>
      <c r="BL129" s="18" t="s">
        <v>276</v>
      </c>
      <c r="BM129" s="231" t="s">
        <v>890</v>
      </c>
    </row>
    <row r="130" s="2" customFormat="1" ht="24.15" customHeight="1">
      <c r="A130" s="39"/>
      <c r="B130" s="40"/>
      <c r="C130" s="220" t="s">
        <v>208</v>
      </c>
      <c r="D130" s="220" t="s">
        <v>158</v>
      </c>
      <c r="E130" s="221" t="s">
        <v>891</v>
      </c>
      <c r="F130" s="222" t="s">
        <v>892</v>
      </c>
      <c r="G130" s="223" t="s">
        <v>197</v>
      </c>
      <c r="H130" s="224">
        <v>3.52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46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276</v>
      </c>
      <c r="AT130" s="231" t="s">
        <v>158</v>
      </c>
      <c r="AU130" s="231" t="s">
        <v>91</v>
      </c>
      <c r="AY130" s="18" t="s">
        <v>156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89</v>
      </c>
      <c r="BK130" s="232">
        <f>ROUND(I130*H130,2)</f>
        <v>0</v>
      </c>
      <c r="BL130" s="18" t="s">
        <v>276</v>
      </c>
      <c r="BM130" s="231" t="s">
        <v>893</v>
      </c>
    </row>
    <row r="131" s="2" customFormat="1" ht="24.15" customHeight="1">
      <c r="A131" s="39"/>
      <c r="B131" s="40"/>
      <c r="C131" s="220" t="s">
        <v>219</v>
      </c>
      <c r="D131" s="220" t="s">
        <v>158</v>
      </c>
      <c r="E131" s="221" t="s">
        <v>894</v>
      </c>
      <c r="F131" s="222" t="s">
        <v>895</v>
      </c>
      <c r="G131" s="223" t="s">
        <v>197</v>
      </c>
      <c r="H131" s="224">
        <v>2.0800000000000001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46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276</v>
      </c>
      <c r="AT131" s="231" t="s">
        <v>158</v>
      </c>
      <c r="AU131" s="231" t="s">
        <v>91</v>
      </c>
      <c r="AY131" s="18" t="s">
        <v>156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89</v>
      </c>
      <c r="BK131" s="232">
        <f>ROUND(I131*H131,2)</f>
        <v>0</v>
      </c>
      <c r="BL131" s="18" t="s">
        <v>276</v>
      </c>
      <c r="BM131" s="231" t="s">
        <v>896</v>
      </c>
    </row>
    <row r="132" s="2" customFormat="1" ht="24.15" customHeight="1">
      <c r="A132" s="39"/>
      <c r="B132" s="40"/>
      <c r="C132" s="220" t="s">
        <v>172</v>
      </c>
      <c r="D132" s="220" t="s">
        <v>158</v>
      </c>
      <c r="E132" s="221" t="s">
        <v>897</v>
      </c>
      <c r="F132" s="222" t="s">
        <v>898</v>
      </c>
      <c r="G132" s="223" t="s">
        <v>197</v>
      </c>
      <c r="H132" s="224">
        <v>3.6800000000000002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46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276</v>
      </c>
      <c r="AT132" s="231" t="s">
        <v>158</v>
      </c>
      <c r="AU132" s="231" t="s">
        <v>91</v>
      </c>
      <c r="AY132" s="18" t="s">
        <v>156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89</v>
      </c>
      <c r="BK132" s="232">
        <f>ROUND(I132*H132,2)</f>
        <v>0</v>
      </c>
      <c r="BL132" s="18" t="s">
        <v>276</v>
      </c>
      <c r="BM132" s="231" t="s">
        <v>899</v>
      </c>
    </row>
    <row r="133" s="2" customFormat="1" ht="24.15" customHeight="1">
      <c r="A133" s="39"/>
      <c r="B133" s="40"/>
      <c r="C133" s="220" t="s">
        <v>248</v>
      </c>
      <c r="D133" s="220" t="s">
        <v>158</v>
      </c>
      <c r="E133" s="221" t="s">
        <v>900</v>
      </c>
      <c r="F133" s="222" t="s">
        <v>901</v>
      </c>
      <c r="G133" s="223" t="s">
        <v>197</v>
      </c>
      <c r="H133" s="224">
        <v>0.93999999999999995</v>
      </c>
      <c r="I133" s="225"/>
      <c r="J133" s="226">
        <f>ROUND(I133*H133,2)</f>
        <v>0</v>
      </c>
      <c r="K133" s="222" t="s">
        <v>1</v>
      </c>
      <c r="L133" s="45"/>
      <c r="M133" s="227" t="s">
        <v>1</v>
      </c>
      <c r="N133" s="228" t="s">
        <v>46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276</v>
      </c>
      <c r="AT133" s="231" t="s">
        <v>158</v>
      </c>
      <c r="AU133" s="231" t="s">
        <v>91</v>
      </c>
      <c r="AY133" s="18" t="s">
        <v>156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89</v>
      </c>
      <c r="BK133" s="232">
        <f>ROUND(I133*H133,2)</f>
        <v>0</v>
      </c>
      <c r="BL133" s="18" t="s">
        <v>276</v>
      </c>
      <c r="BM133" s="231" t="s">
        <v>902</v>
      </c>
    </row>
    <row r="134" s="2" customFormat="1" ht="24.15" customHeight="1">
      <c r="A134" s="39"/>
      <c r="B134" s="40"/>
      <c r="C134" s="220" t="s">
        <v>253</v>
      </c>
      <c r="D134" s="220" t="s">
        <v>158</v>
      </c>
      <c r="E134" s="221" t="s">
        <v>903</v>
      </c>
      <c r="F134" s="222" t="s">
        <v>904</v>
      </c>
      <c r="G134" s="223" t="s">
        <v>197</v>
      </c>
      <c r="H134" s="224">
        <v>4.5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46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276</v>
      </c>
      <c r="AT134" s="231" t="s">
        <v>158</v>
      </c>
      <c r="AU134" s="231" t="s">
        <v>91</v>
      </c>
      <c r="AY134" s="18" t="s">
        <v>156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89</v>
      </c>
      <c r="BK134" s="232">
        <f>ROUND(I134*H134,2)</f>
        <v>0</v>
      </c>
      <c r="BL134" s="18" t="s">
        <v>276</v>
      </c>
      <c r="BM134" s="231" t="s">
        <v>905</v>
      </c>
    </row>
    <row r="135" s="2" customFormat="1" ht="24.15" customHeight="1">
      <c r="A135" s="39"/>
      <c r="B135" s="40"/>
      <c r="C135" s="220" t="s">
        <v>8</v>
      </c>
      <c r="D135" s="220" t="s">
        <v>158</v>
      </c>
      <c r="E135" s="221" t="s">
        <v>906</v>
      </c>
      <c r="F135" s="222" t="s">
        <v>907</v>
      </c>
      <c r="G135" s="223" t="s">
        <v>197</v>
      </c>
      <c r="H135" s="224">
        <v>14.16</v>
      </c>
      <c r="I135" s="225"/>
      <c r="J135" s="226">
        <f>ROUND(I135*H135,2)</f>
        <v>0</v>
      </c>
      <c r="K135" s="222" t="s">
        <v>1</v>
      </c>
      <c r="L135" s="45"/>
      <c r="M135" s="227" t="s">
        <v>1</v>
      </c>
      <c r="N135" s="228" t="s">
        <v>46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276</v>
      </c>
      <c r="AT135" s="231" t="s">
        <v>158</v>
      </c>
      <c r="AU135" s="231" t="s">
        <v>91</v>
      </c>
      <c r="AY135" s="18" t="s">
        <v>156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89</v>
      </c>
      <c r="BK135" s="232">
        <f>ROUND(I135*H135,2)</f>
        <v>0</v>
      </c>
      <c r="BL135" s="18" t="s">
        <v>276</v>
      </c>
      <c r="BM135" s="231" t="s">
        <v>908</v>
      </c>
    </row>
    <row r="136" s="2" customFormat="1" ht="24.15" customHeight="1">
      <c r="A136" s="39"/>
      <c r="B136" s="40"/>
      <c r="C136" s="220" t="s">
        <v>260</v>
      </c>
      <c r="D136" s="220" t="s">
        <v>158</v>
      </c>
      <c r="E136" s="221" t="s">
        <v>909</v>
      </c>
      <c r="F136" s="222" t="s">
        <v>910</v>
      </c>
      <c r="G136" s="223" t="s">
        <v>197</v>
      </c>
      <c r="H136" s="224">
        <v>169</v>
      </c>
      <c r="I136" s="225"/>
      <c r="J136" s="226">
        <f>ROUND(I136*H136,2)</f>
        <v>0</v>
      </c>
      <c r="K136" s="222" t="s">
        <v>1</v>
      </c>
      <c r="L136" s="45"/>
      <c r="M136" s="227" t="s">
        <v>1</v>
      </c>
      <c r="N136" s="228" t="s">
        <v>46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276</v>
      </c>
      <c r="AT136" s="231" t="s">
        <v>158</v>
      </c>
      <c r="AU136" s="231" t="s">
        <v>91</v>
      </c>
      <c r="AY136" s="18" t="s">
        <v>156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89</v>
      </c>
      <c r="BK136" s="232">
        <f>ROUND(I136*H136,2)</f>
        <v>0</v>
      </c>
      <c r="BL136" s="18" t="s">
        <v>276</v>
      </c>
      <c r="BM136" s="231" t="s">
        <v>911</v>
      </c>
    </row>
    <row r="137" s="2" customFormat="1" ht="24.15" customHeight="1">
      <c r="A137" s="39"/>
      <c r="B137" s="40"/>
      <c r="C137" s="220" t="s">
        <v>265</v>
      </c>
      <c r="D137" s="220" t="s">
        <v>158</v>
      </c>
      <c r="E137" s="221" t="s">
        <v>912</v>
      </c>
      <c r="F137" s="222" t="s">
        <v>913</v>
      </c>
      <c r="G137" s="223" t="s">
        <v>197</v>
      </c>
      <c r="H137" s="224">
        <v>27</v>
      </c>
      <c r="I137" s="225"/>
      <c r="J137" s="226">
        <f>ROUND(I137*H137,2)</f>
        <v>0</v>
      </c>
      <c r="K137" s="222" t="s">
        <v>1</v>
      </c>
      <c r="L137" s="45"/>
      <c r="M137" s="227" t="s">
        <v>1</v>
      </c>
      <c r="N137" s="228" t="s">
        <v>46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276</v>
      </c>
      <c r="AT137" s="231" t="s">
        <v>158</v>
      </c>
      <c r="AU137" s="231" t="s">
        <v>91</v>
      </c>
      <c r="AY137" s="18" t="s">
        <v>156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89</v>
      </c>
      <c r="BK137" s="232">
        <f>ROUND(I137*H137,2)</f>
        <v>0</v>
      </c>
      <c r="BL137" s="18" t="s">
        <v>276</v>
      </c>
      <c r="BM137" s="231" t="s">
        <v>914</v>
      </c>
    </row>
    <row r="138" s="2" customFormat="1" ht="33" customHeight="1">
      <c r="A138" s="39"/>
      <c r="B138" s="40"/>
      <c r="C138" s="220" t="s">
        <v>273</v>
      </c>
      <c r="D138" s="220" t="s">
        <v>158</v>
      </c>
      <c r="E138" s="221" t="s">
        <v>915</v>
      </c>
      <c r="F138" s="222" t="s">
        <v>916</v>
      </c>
      <c r="G138" s="223" t="s">
        <v>197</v>
      </c>
      <c r="H138" s="224">
        <v>311</v>
      </c>
      <c r="I138" s="225"/>
      <c r="J138" s="226">
        <f>ROUND(I138*H138,2)</f>
        <v>0</v>
      </c>
      <c r="K138" s="222" t="s">
        <v>1</v>
      </c>
      <c r="L138" s="45"/>
      <c r="M138" s="227" t="s">
        <v>1</v>
      </c>
      <c r="N138" s="228" t="s">
        <v>46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276</v>
      </c>
      <c r="AT138" s="231" t="s">
        <v>158</v>
      </c>
      <c r="AU138" s="231" t="s">
        <v>91</v>
      </c>
      <c r="AY138" s="18" t="s">
        <v>156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89</v>
      </c>
      <c r="BK138" s="232">
        <f>ROUND(I138*H138,2)</f>
        <v>0</v>
      </c>
      <c r="BL138" s="18" t="s">
        <v>276</v>
      </c>
      <c r="BM138" s="231" t="s">
        <v>917</v>
      </c>
    </row>
    <row r="139" s="2" customFormat="1" ht="24.15" customHeight="1">
      <c r="A139" s="39"/>
      <c r="B139" s="40"/>
      <c r="C139" s="220" t="s">
        <v>276</v>
      </c>
      <c r="D139" s="220" t="s">
        <v>158</v>
      </c>
      <c r="E139" s="221" t="s">
        <v>918</v>
      </c>
      <c r="F139" s="222" t="s">
        <v>919</v>
      </c>
      <c r="G139" s="223" t="s">
        <v>197</v>
      </c>
      <c r="H139" s="224">
        <v>142</v>
      </c>
      <c r="I139" s="225"/>
      <c r="J139" s="226">
        <f>ROUND(I139*H139,2)</f>
        <v>0</v>
      </c>
      <c r="K139" s="222" t="s">
        <v>1</v>
      </c>
      <c r="L139" s="45"/>
      <c r="M139" s="227" t="s">
        <v>1</v>
      </c>
      <c r="N139" s="228" t="s">
        <v>46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276</v>
      </c>
      <c r="AT139" s="231" t="s">
        <v>158</v>
      </c>
      <c r="AU139" s="231" t="s">
        <v>91</v>
      </c>
      <c r="AY139" s="18" t="s">
        <v>156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89</v>
      </c>
      <c r="BK139" s="232">
        <f>ROUND(I139*H139,2)</f>
        <v>0</v>
      </c>
      <c r="BL139" s="18" t="s">
        <v>276</v>
      </c>
      <c r="BM139" s="231" t="s">
        <v>920</v>
      </c>
    </row>
    <row r="140" s="2" customFormat="1" ht="24.15" customHeight="1">
      <c r="A140" s="39"/>
      <c r="B140" s="40"/>
      <c r="C140" s="220" t="s">
        <v>288</v>
      </c>
      <c r="D140" s="220" t="s">
        <v>158</v>
      </c>
      <c r="E140" s="221" t="s">
        <v>921</v>
      </c>
      <c r="F140" s="222" t="s">
        <v>922</v>
      </c>
      <c r="G140" s="223" t="s">
        <v>197</v>
      </c>
      <c r="H140" s="224">
        <v>45</v>
      </c>
      <c r="I140" s="225"/>
      <c r="J140" s="226">
        <f>ROUND(I140*H140,2)</f>
        <v>0</v>
      </c>
      <c r="K140" s="222" t="s">
        <v>1</v>
      </c>
      <c r="L140" s="45"/>
      <c r="M140" s="227" t="s">
        <v>1</v>
      </c>
      <c r="N140" s="228" t="s">
        <v>46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276</v>
      </c>
      <c r="AT140" s="231" t="s">
        <v>158</v>
      </c>
      <c r="AU140" s="231" t="s">
        <v>91</v>
      </c>
      <c r="AY140" s="18" t="s">
        <v>156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89</v>
      </c>
      <c r="BK140" s="232">
        <f>ROUND(I140*H140,2)</f>
        <v>0</v>
      </c>
      <c r="BL140" s="18" t="s">
        <v>276</v>
      </c>
      <c r="BM140" s="231" t="s">
        <v>923</v>
      </c>
    </row>
    <row r="141" s="2" customFormat="1" ht="24.15" customHeight="1">
      <c r="A141" s="39"/>
      <c r="B141" s="40"/>
      <c r="C141" s="220" t="s">
        <v>294</v>
      </c>
      <c r="D141" s="220" t="s">
        <v>158</v>
      </c>
      <c r="E141" s="221" t="s">
        <v>924</v>
      </c>
      <c r="F141" s="222" t="s">
        <v>925</v>
      </c>
      <c r="G141" s="223" t="s">
        <v>197</v>
      </c>
      <c r="H141" s="224">
        <v>34</v>
      </c>
      <c r="I141" s="225"/>
      <c r="J141" s="226">
        <f>ROUND(I141*H141,2)</f>
        <v>0</v>
      </c>
      <c r="K141" s="222" t="s">
        <v>1</v>
      </c>
      <c r="L141" s="45"/>
      <c r="M141" s="227" t="s">
        <v>1</v>
      </c>
      <c r="N141" s="228" t="s">
        <v>46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276</v>
      </c>
      <c r="AT141" s="231" t="s">
        <v>158</v>
      </c>
      <c r="AU141" s="231" t="s">
        <v>91</v>
      </c>
      <c r="AY141" s="18" t="s">
        <v>156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89</v>
      </c>
      <c r="BK141" s="232">
        <f>ROUND(I141*H141,2)</f>
        <v>0</v>
      </c>
      <c r="BL141" s="18" t="s">
        <v>276</v>
      </c>
      <c r="BM141" s="231" t="s">
        <v>926</v>
      </c>
    </row>
    <row r="142" s="2" customFormat="1" ht="24.15" customHeight="1">
      <c r="A142" s="39"/>
      <c r="B142" s="40"/>
      <c r="C142" s="220" t="s">
        <v>418</v>
      </c>
      <c r="D142" s="220" t="s">
        <v>158</v>
      </c>
      <c r="E142" s="221" t="s">
        <v>927</v>
      </c>
      <c r="F142" s="222" t="s">
        <v>928</v>
      </c>
      <c r="G142" s="223" t="s">
        <v>185</v>
      </c>
      <c r="H142" s="224">
        <v>21</v>
      </c>
      <c r="I142" s="225"/>
      <c r="J142" s="226">
        <f>ROUND(I142*H142,2)</f>
        <v>0</v>
      </c>
      <c r="K142" s="222" t="s">
        <v>1</v>
      </c>
      <c r="L142" s="45"/>
      <c r="M142" s="227" t="s">
        <v>1</v>
      </c>
      <c r="N142" s="228" t="s">
        <v>46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276</v>
      </c>
      <c r="AT142" s="231" t="s">
        <v>158</v>
      </c>
      <c r="AU142" s="231" t="s">
        <v>91</v>
      </c>
      <c r="AY142" s="18" t="s">
        <v>156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89</v>
      </c>
      <c r="BK142" s="232">
        <f>ROUND(I142*H142,2)</f>
        <v>0</v>
      </c>
      <c r="BL142" s="18" t="s">
        <v>276</v>
      </c>
      <c r="BM142" s="231" t="s">
        <v>929</v>
      </c>
    </row>
    <row r="143" s="2" customFormat="1" ht="24.15" customHeight="1">
      <c r="A143" s="39"/>
      <c r="B143" s="40"/>
      <c r="C143" s="220" t="s">
        <v>428</v>
      </c>
      <c r="D143" s="220" t="s">
        <v>158</v>
      </c>
      <c r="E143" s="221" t="s">
        <v>930</v>
      </c>
      <c r="F143" s="222" t="s">
        <v>931</v>
      </c>
      <c r="G143" s="223" t="s">
        <v>753</v>
      </c>
      <c r="H143" s="224">
        <v>2</v>
      </c>
      <c r="I143" s="225"/>
      <c r="J143" s="226">
        <f>ROUND(I143*H143,2)</f>
        <v>0</v>
      </c>
      <c r="K143" s="222" t="s">
        <v>1</v>
      </c>
      <c r="L143" s="45"/>
      <c r="M143" s="227" t="s">
        <v>1</v>
      </c>
      <c r="N143" s="228" t="s">
        <v>46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276</v>
      </c>
      <c r="AT143" s="231" t="s">
        <v>158</v>
      </c>
      <c r="AU143" s="231" t="s">
        <v>91</v>
      </c>
      <c r="AY143" s="18" t="s">
        <v>156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89</v>
      </c>
      <c r="BK143" s="232">
        <f>ROUND(I143*H143,2)</f>
        <v>0</v>
      </c>
      <c r="BL143" s="18" t="s">
        <v>276</v>
      </c>
      <c r="BM143" s="231" t="s">
        <v>932</v>
      </c>
    </row>
    <row r="144" s="12" customFormat="1" ht="22.8" customHeight="1">
      <c r="A144" s="12"/>
      <c r="B144" s="204"/>
      <c r="C144" s="205"/>
      <c r="D144" s="206" t="s">
        <v>80</v>
      </c>
      <c r="E144" s="218" t="s">
        <v>933</v>
      </c>
      <c r="F144" s="218" t="s">
        <v>934</v>
      </c>
      <c r="G144" s="205"/>
      <c r="H144" s="205"/>
      <c r="I144" s="208"/>
      <c r="J144" s="219">
        <f>BK144</f>
        <v>0</v>
      </c>
      <c r="K144" s="205"/>
      <c r="L144" s="210"/>
      <c r="M144" s="211"/>
      <c r="N144" s="212"/>
      <c r="O144" s="212"/>
      <c r="P144" s="213">
        <f>SUM(P145:P146)</f>
        <v>0</v>
      </c>
      <c r="Q144" s="212"/>
      <c r="R144" s="213">
        <f>SUM(R145:R146)</f>
        <v>0</v>
      </c>
      <c r="S144" s="212"/>
      <c r="T144" s="214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91</v>
      </c>
      <c r="AT144" s="216" t="s">
        <v>80</v>
      </c>
      <c r="AU144" s="216" t="s">
        <v>89</v>
      </c>
      <c r="AY144" s="215" t="s">
        <v>156</v>
      </c>
      <c r="BK144" s="217">
        <f>SUM(BK145:BK146)</f>
        <v>0</v>
      </c>
    </row>
    <row r="145" s="2" customFormat="1" ht="24.15" customHeight="1">
      <c r="A145" s="39"/>
      <c r="B145" s="40"/>
      <c r="C145" s="220" t="s">
        <v>7</v>
      </c>
      <c r="D145" s="220" t="s">
        <v>158</v>
      </c>
      <c r="E145" s="221" t="s">
        <v>935</v>
      </c>
      <c r="F145" s="222" t="s">
        <v>936</v>
      </c>
      <c r="G145" s="223" t="s">
        <v>753</v>
      </c>
      <c r="H145" s="224">
        <v>5</v>
      </c>
      <c r="I145" s="225"/>
      <c r="J145" s="226">
        <f>ROUND(I145*H145,2)</f>
        <v>0</v>
      </c>
      <c r="K145" s="222" t="s">
        <v>1</v>
      </c>
      <c r="L145" s="45"/>
      <c r="M145" s="227" t="s">
        <v>1</v>
      </c>
      <c r="N145" s="228" t="s">
        <v>46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276</v>
      </c>
      <c r="AT145" s="231" t="s">
        <v>158</v>
      </c>
      <c r="AU145" s="231" t="s">
        <v>91</v>
      </c>
      <c r="AY145" s="18" t="s">
        <v>156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89</v>
      </c>
      <c r="BK145" s="232">
        <f>ROUND(I145*H145,2)</f>
        <v>0</v>
      </c>
      <c r="BL145" s="18" t="s">
        <v>276</v>
      </c>
      <c r="BM145" s="231" t="s">
        <v>937</v>
      </c>
    </row>
    <row r="146" s="2" customFormat="1" ht="24.15" customHeight="1">
      <c r="A146" s="39"/>
      <c r="B146" s="40"/>
      <c r="C146" s="220" t="s">
        <v>439</v>
      </c>
      <c r="D146" s="220" t="s">
        <v>158</v>
      </c>
      <c r="E146" s="221" t="s">
        <v>938</v>
      </c>
      <c r="F146" s="222" t="s">
        <v>939</v>
      </c>
      <c r="G146" s="223" t="s">
        <v>753</v>
      </c>
      <c r="H146" s="224">
        <v>6</v>
      </c>
      <c r="I146" s="225"/>
      <c r="J146" s="226">
        <f>ROUND(I146*H146,2)</f>
        <v>0</v>
      </c>
      <c r="K146" s="222" t="s">
        <v>1</v>
      </c>
      <c r="L146" s="45"/>
      <c r="M146" s="227" t="s">
        <v>1</v>
      </c>
      <c r="N146" s="228" t="s">
        <v>46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276</v>
      </c>
      <c r="AT146" s="231" t="s">
        <v>158</v>
      </c>
      <c r="AU146" s="231" t="s">
        <v>91</v>
      </c>
      <c r="AY146" s="18" t="s">
        <v>156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89</v>
      </c>
      <c r="BK146" s="232">
        <f>ROUND(I146*H146,2)</f>
        <v>0</v>
      </c>
      <c r="BL146" s="18" t="s">
        <v>276</v>
      </c>
      <c r="BM146" s="231" t="s">
        <v>940</v>
      </c>
    </row>
    <row r="147" s="12" customFormat="1" ht="22.8" customHeight="1">
      <c r="A147" s="12"/>
      <c r="B147" s="204"/>
      <c r="C147" s="205"/>
      <c r="D147" s="206" t="s">
        <v>80</v>
      </c>
      <c r="E147" s="218" t="s">
        <v>286</v>
      </c>
      <c r="F147" s="218" t="s">
        <v>287</v>
      </c>
      <c r="G147" s="205"/>
      <c r="H147" s="205"/>
      <c r="I147" s="208"/>
      <c r="J147" s="219">
        <f>BK147</f>
        <v>0</v>
      </c>
      <c r="K147" s="205"/>
      <c r="L147" s="210"/>
      <c r="M147" s="211"/>
      <c r="N147" s="212"/>
      <c r="O147" s="212"/>
      <c r="P147" s="213">
        <f>SUM(P148:P150)</f>
        <v>0</v>
      </c>
      <c r="Q147" s="212"/>
      <c r="R147" s="213">
        <f>SUM(R148:R150)</f>
        <v>0</v>
      </c>
      <c r="S147" s="212"/>
      <c r="T147" s="214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5" t="s">
        <v>91</v>
      </c>
      <c r="AT147" s="216" t="s">
        <v>80</v>
      </c>
      <c r="AU147" s="216" t="s">
        <v>89</v>
      </c>
      <c r="AY147" s="215" t="s">
        <v>156</v>
      </c>
      <c r="BK147" s="217">
        <f>SUM(BK148:BK150)</f>
        <v>0</v>
      </c>
    </row>
    <row r="148" s="2" customFormat="1" ht="24.15" customHeight="1">
      <c r="A148" s="39"/>
      <c r="B148" s="40"/>
      <c r="C148" s="220" t="s">
        <v>444</v>
      </c>
      <c r="D148" s="220" t="s">
        <v>158</v>
      </c>
      <c r="E148" s="221" t="s">
        <v>941</v>
      </c>
      <c r="F148" s="222" t="s">
        <v>942</v>
      </c>
      <c r="G148" s="223" t="s">
        <v>753</v>
      </c>
      <c r="H148" s="224">
        <v>1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46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276</v>
      </c>
      <c r="AT148" s="231" t="s">
        <v>158</v>
      </c>
      <c r="AU148" s="231" t="s">
        <v>91</v>
      </c>
      <c r="AY148" s="18" t="s">
        <v>156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89</v>
      </c>
      <c r="BK148" s="232">
        <f>ROUND(I148*H148,2)</f>
        <v>0</v>
      </c>
      <c r="BL148" s="18" t="s">
        <v>276</v>
      </c>
      <c r="BM148" s="231" t="s">
        <v>943</v>
      </c>
    </row>
    <row r="149" s="2" customFormat="1" ht="33" customHeight="1">
      <c r="A149" s="39"/>
      <c r="B149" s="40"/>
      <c r="C149" s="220" t="s">
        <v>449</v>
      </c>
      <c r="D149" s="220" t="s">
        <v>158</v>
      </c>
      <c r="E149" s="221" t="s">
        <v>944</v>
      </c>
      <c r="F149" s="222" t="s">
        <v>945</v>
      </c>
      <c r="G149" s="223" t="s">
        <v>753</v>
      </c>
      <c r="H149" s="224">
        <v>8</v>
      </c>
      <c r="I149" s="225"/>
      <c r="J149" s="226">
        <f>ROUND(I149*H149,2)</f>
        <v>0</v>
      </c>
      <c r="K149" s="222" t="s">
        <v>1</v>
      </c>
      <c r="L149" s="45"/>
      <c r="M149" s="227" t="s">
        <v>1</v>
      </c>
      <c r="N149" s="228" t="s">
        <v>46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276</v>
      </c>
      <c r="AT149" s="231" t="s">
        <v>158</v>
      </c>
      <c r="AU149" s="231" t="s">
        <v>91</v>
      </c>
      <c r="AY149" s="18" t="s">
        <v>156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89</v>
      </c>
      <c r="BK149" s="232">
        <f>ROUND(I149*H149,2)</f>
        <v>0</v>
      </c>
      <c r="BL149" s="18" t="s">
        <v>276</v>
      </c>
      <c r="BM149" s="231" t="s">
        <v>946</v>
      </c>
    </row>
    <row r="150" s="2" customFormat="1" ht="24.15" customHeight="1">
      <c r="A150" s="39"/>
      <c r="B150" s="40"/>
      <c r="C150" s="220" t="s">
        <v>453</v>
      </c>
      <c r="D150" s="220" t="s">
        <v>158</v>
      </c>
      <c r="E150" s="221" t="s">
        <v>947</v>
      </c>
      <c r="F150" s="222" t="s">
        <v>948</v>
      </c>
      <c r="G150" s="223" t="s">
        <v>753</v>
      </c>
      <c r="H150" s="224">
        <v>1</v>
      </c>
      <c r="I150" s="225"/>
      <c r="J150" s="226">
        <f>ROUND(I150*H150,2)</f>
        <v>0</v>
      </c>
      <c r="K150" s="222" t="s">
        <v>1</v>
      </c>
      <c r="L150" s="45"/>
      <c r="M150" s="227" t="s">
        <v>1</v>
      </c>
      <c r="N150" s="228" t="s">
        <v>46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276</v>
      </c>
      <c r="AT150" s="231" t="s">
        <v>158</v>
      </c>
      <c r="AU150" s="231" t="s">
        <v>91</v>
      </c>
      <c r="AY150" s="18" t="s">
        <v>156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89</v>
      </c>
      <c r="BK150" s="232">
        <f>ROUND(I150*H150,2)</f>
        <v>0</v>
      </c>
      <c r="BL150" s="18" t="s">
        <v>276</v>
      </c>
      <c r="BM150" s="231" t="s">
        <v>949</v>
      </c>
    </row>
    <row r="151" s="12" customFormat="1" ht="25.92" customHeight="1">
      <c r="A151" s="12"/>
      <c r="B151" s="204"/>
      <c r="C151" s="205"/>
      <c r="D151" s="206" t="s">
        <v>80</v>
      </c>
      <c r="E151" s="207" t="s">
        <v>757</v>
      </c>
      <c r="F151" s="207" t="s">
        <v>758</v>
      </c>
      <c r="G151" s="205"/>
      <c r="H151" s="205"/>
      <c r="I151" s="208"/>
      <c r="J151" s="209">
        <f>BK151</f>
        <v>0</v>
      </c>
      <c r="K151" s="205"/>
      <c r="L151" s="210"/>
      <c r="M151" s="211"/>
      <c r="N151" s="212"/>
      <c r="O151" s="212"/>
      <c r="P151" s="213">
        <f>SUM(P152:P156)</f>
        <v>0</v>
      </c>
      <c r="Q151" s="212"/>
      <c r="R151" s="213">
        <f>SUM(R152:R156)</f>
        <v>0</v>
      </c>
      <c r="S151" s="212"/>
      <c r="T151" s="214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5" t="s">
        <v>163</v>
      </c>
      <c r="AT151" s="216" t="s">
        <v>80</v>
      </c>
      <c r="AU151" s="216" t="s">
        <v>81</v>
      </c>
      <c r="AY151" s="215" t="s">
        <v>156</v>
      </c>
      <c r="BK151" s="217">
        <f>SUM(BK152:BK156)</f>
        <v>0</v>
      </c>
    </row>
    <row r="152" s="2" customFormat="1" ht="24.15" customHeight="1">
      <c r="A152" s="39"/>
      <c r="B152" s="40"/>
      <c r="C152" s="220" t="s">
        <v>466</v>
      </c>
      <c r="D152" s="220" t="s">
        <v>158</v>
      </c>
      <c r="E152" s="221" t="s">
        <v>950</v>
      </c>
      <c r="F152" s="222" t="s">
        <v>951</v>
      </c>
      <c r="G152" s="223" t="s">
        <v>753</v>
      </c>
      <c r="H152" s="224">
        <v>5</v>
      </c>
      <c r="I152" s="225"/>
      <c r="J152" s="226">
        <f>ROUND(I152*H152,2)</f>
        <v>0</v>
      </c>
      <c r="K152" s="222" t="s">
        <v>1</v>
      </c>
      <c r="L152" s="45"/>
      <c r="M152" s="227" t="s">
        <v>1</v>
      </c>
      <c r="N152" s="228" t="s">
        <v>46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163</v>
      </c>
      <c r="AT152" s="231" t="s">
        <v>158</v>
      </c>
      <c r="AU152" s="231" t="s">
        <v>89</v>
      </c>
      <c r="AY152" s="18" t="s">
        <v>156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89</v>
      </c>
      <c r="BK152" s="232">
        <f>ROUND(I152*H152,2)</f>
        <v>0</v>
      </c>
      <c r="BL152" s="18" t="s">
        <v>163</v>
      </c>
      <c r="BM152" s="231" t="s">
        <v>952</v>
      </c>
    </row>
    <row r="153" s="2" customFormat="1" ht="24.15" customHeight="1">
      <c r="A153" s="39"/>
      <c r="B153" s="40"/>
      <c r="C153" s="220" t="s">
        <v>470</v>
      </c>
      <c r="D153" s="220" t="s">
        <v>158</v>
      </c>
      <c r="E153" s="221" t="s">
        <v>953</v>
      </c>
      <c r="F153" s="222" t="s">
        <v>954</v>
      </c>
      <c r="G153" s="223" t="s">
        <v>753</v>
      </c>
      <c r="H153" s="224">
        <v>17</v>
      </c>
      <c r="I153" s="225"/>
      <c r="J153" s="226">
        <f>ROUND(I153*H153,2)</f>
        <v>0</v>
      </c>
      <c r="K153" s="222" t="s">
        <v>1</v>
      </c>
      <c r="L153" s="45"/>
      <c r="M153" s="227" t="s">
        <v>1</v>
      </c>
      <c r="N153" s="228" t="s">
        <v>46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163</v>
      </c>
      <c r="AT153" s="231" t="s">
        <v>158</v>
      </c>
      <c r="AU153" s="231" t="s">
        <v>89</v>
      </c>
      <c r="AY153" s="18" t="s">
        <v>156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89</v>
      </c>
      <c r="BK153" s="232">
        <f>ROUND(I153*H153,2)</f>
        <v>0</v>
      </c>
      <c r="BL153" s="18" t="s">
        <v>163</v>
      </c>
      <c r="BM153" s="231" t="s">
        <v>955</v>
      </c>
    </row>
    <row r="154" s="2" customFormat="1" ht="24.15" customHeight="1">
      <c r="A154" s="39"/>
      <c r="B154" s="40"/>
      <c r="C154" s="220" t="s">
        <v>475</v>
      </c>
      <c r="D154" s="220" t="s">
        <v>158</v>
      </c>
      <c r="E154" s="221" t="s">
        <v>956</v>
      </c>
      <c r="F154" s="222" t="s">
        <v>957</v>
      </c>
      <c r="G154" s="223" t="s">
        <v>197</v>
      </c>
      <c r="H154" s="224">
        <v>173</v>
      </c>
      <c r="I154" s="225"/>
      <c r="J154" s="226">
        <f>ROUND(I154*H154,2)</f>
        <v>0</v>
      </c>
      <c r="K154" s="222" t="s">
        <v>1</v>
      </c>
      <c r="L154" s="45"/>
      <c r="M154" s="227" t="s">
        <v>1</v>
      </c>
      <c r="N154" s="228" t="s">
        <v>46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163</v>
      </c>
      <c r="AT154" s="231" t="s">
        <v>158</v>
      </c>
      <c r="AU154" s="231" t="s">
        <v>89</v>
      </c>
      <c r="AY154" s="18" t="s">
        <v>156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89</v>
      </c>
      <c r="BK154" s="232">
        <f>ROUND(I154*H154,2)</f>
        <v>0</v>
      </c>
      <c r="BL154" s="18" t="s">
        <v>163</v>
      </c>
      <c r="BM154" s="231" t="s">
        <v>958</v>
      </c>
    </row>
    <row r="155" s="2" customFormat="1" ht="24.15" customHeight="1">
      <c r="A155" s="39"/>
      <c r="B155" s="40"/>
      <c r="C155" s="220" t="s">
        <v>479</v>
      </c>
      <c r="D155" s="220" t="s">
        <v>158</v>
      </c>
      <c r="E155" s="221" t="s">
        <v>959</v>
      </c>
      <c r="F155" s="222" t="s">
        <v>960</v>
      </c>
      <c r="G155" s="223" t="s">
        <v>753</v>
      </c>
      <c r="H155" s="224">
        <v>5</v>
      </c>
      <c r="I155" s="225"/>
      <c r="J155" s="226">
        <f>ROUND(I155*H155,2)</f>
        <v>0</v>
      </c>
      <c r="K155" s="222" t="s">
        <v>1</v>
      </c>
      <c r="L155" s="45"/>
      <c r="M155" s="227" t="s">
        <v>1</v>
      </c>
      <c r="N155" s="228" t="s">
        <v>46</v>
      </c>
      <c r="O155" s="92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163</v>
      </c>
      <c r="AT155" s="231" t="s">
        <v>158</v>
      </c>
      <c r="AU155" s="231" t="s">
        <v>89</v>
      </c>
      <c r="AY155" s="18" t="s">
        <v>156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89</v>
      </c>
      <c r="BK155" s="232">
        <f>ROUND(I155*H155,2)</f>
        <v>0</v>
      </c>
      <c r="BL155" s="18" t="s">
        <v>163</v>
      </c>
      <c r="BM155" s="231" t="s">
        <v>961</v>
      </c>
    </row>
    <row r="156" s="2" customFormat="1" ht="24.15" customHeight="1">
      <c r="A156" s="39"/>
      <c r="B156" s="40"/>
      <c r="C156" s="220" t="s">
        <v>485</v>
      </c>
      <c r="D156" s="220" t="s">
        <v>158</v>
      </c>
      <c r="E156" s="221" t="s">
        <v>962</v>
      </c>
      <c r="F156" s="222" t="s">
        <v>963</v>
      </c>
      <c r="G156" s="223" t="s">
        <v>753</v>
      </c>
      <c r="H156" s="224">
        <v>2</v>
      </c>
      <c r="I156" s="225"/>
      <c r="J156" s="226">
        <f>ROUND(I156*H156,2)</f>
        <v>0</v>
      </c>
      <c r="K156" s="222" t="s">
        <v>1</v>
      </c>
      <c r="L156" s="45"/>
      <c r="M156" s="294" t="s">
        <v>1</v>
      </c>
      <c r="N156" s="295" t="s">
        <v>46</v>
      </c>
      <c r="O156" s="296"/>
      <c r="P156" s="297">
        <f>O156*H156</f>
        <v>0</v>
      </c>
      <c r="Q156" s="297">
        <v>0</v>
      </c>
      <c r="R156" s="297">
        <f>Q156*H156</f>
        <v>0</v>
      </c>
      <c r="S156" s="297">
        <v>0</v>
      </c>
      <c r="T156" s="29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163</v>
      </c>
      <c r="AT156" s="231" t="s">
        <v>158</v>
      </c>
      <c r="AU156" s="231" t="s">
        <v>89</v>
      </c>
      <c r="AY156" s="18" t="s">
        <v>156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89</v>
      </c>
      <c r="BK156" s="232">
        <f>ROUND(I156*H156,2)</f>
        <v>0</v>
      </c>
      <c r="BL156" s="18" t="s">
        <v>163</v>
      </c>
      <c r="BM156" s="231" t="s">
        <v>964</v>
      </c>
    </row>
    <row r="157" s="2" customFormat="1" ht="6.96" customHeight="1">
      <c r="A157" s="39"/>
      <c r="B157" s="67"/>
      <c r="C157" s="68"/>
      <c r="D157" s="68"/>
      <c r="E157" s="68"/>
      <c r="F157" s="68"/>
      <c r="G157" s="68"/>
      <c r="H157" s="68"/>
      <c r="I157" s="68"/>
      <c r="J157" s="68"/>
      <c r="K157" s="68"/>
      <c r="L157" s="45"/>
      <c r="M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</row>
  </sheetData>
  <sheetProtection sheet="1" autoFilter="0" formatColumns="0" formatRows="0" objects="1" scenarios="1" spinCount="100000" saltValue="koMVntVFJwTTGHsGUXi/uJYjP3Wewdzy7Xau6K8aYcehuFzr3KfXVWWx0OswLLLPrkh2qGbLylFzaPhA3c+7Tg==" hashValue="U5t8NYFUuu4Puldt/kAUqyZjFWsYjJmug7yXv+P+6xJRTI3W9d6gbpoyG3B149N3KHQU400brCHbwAoKf2pwvA==" algorithmName="SHA-512" password="CC35"/>
  <autoFilter ref="C120:K15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91</v>
      </c>
    </row>
    <row r="4" s="1" customFormat="1" ht="24.96" customHeight="1">
      <c r="B4" s="21"/>
      <c r="D4" s="140" t="s">
        <v>106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Elpis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965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15. 4. 2025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28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47"/>
      <c r="B27" s="148"/>
      <c r="C27" s="147"/>
      <c r="D27" s="147"/>
      <c r="E27" s="149" t="s">
        <v>40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41</v>
      </c>
      <c r="E30" s="39"/>
      <c r="F30" s="39"/>
      <c r="G30" s="39"/>
      <c r="H30" s="39"/>
      <c r="I30" s="39"/>
      <c r="J30" s="153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43</v>
      </c>
      <c r="G32" s="39"/>
      <c r="H32" s="39"/>
      <c r="I32" s="154" t="s">
        <v>42</v>
      </c>
      <c r="J32" s="154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45</v>
      </c>
      <c r="E33" s="142" t="s">
        <v>46</v>
      </c>
      <c r="F33" s="156">
        <f>ROUND((SUM(BE117:BE128)),  2)</f>
        <v>0</v>
      </c>
      <c r="G33" s="39"/>
      <c r="H33" s="39"/>
      <c r="I33" s="157">
        <v>0.20999999999999999</v>
      </c>
      <c r="J33" s="156">
        <f>ROUND(((SUM(BE117:BE128))*I33),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47</v>
      </c>
      <c r="F34" s="156">
        <f>ROUND((SUM(BF117:BF128)),  2)</f>
        <v>0</v>
      </c>
      <c r="G34" s="39"/>
      <c r="H34" s="39"/>
      <c r="I34" s="157">
        <v>0.12</v>
      </c>
      <c r="J34" s="156">
        <f>ROUND(((SUM(BF117:BF128))*I34),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48</v>
      </c>
      <c r="F35" s="156">
        <f>ROUND((SUM(BG117:BG128)),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49</v>
      </c>
      <c r="F36" s="156">
        <f>ROUND((SUM(BH117:BH128)),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50</v>
      </c>
      <c r="F37" s="156">
        <f>ROUND((SUM(BI117:BI128)),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51</v>
      </c>
      <c r="E39" s="160"/>
      <c r="F39" s="160"/>
      <c r="G39" s="161" t="s">
        <v>52</v>
      </c>
      <c r="H39" s="162" t="s">
        <v>53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54</v>
      </c>
      <c r="E50" s="166"/>
      <c r="F50" s="166"/>
      <c r="G50" s="165" t="s">
        <v>55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56</v>
      </c>
      <c r="E61" s="168"/>
      <c r="F61" s="169" t="s">
        <v>57</v>
      </c>
      <c r="G61" s="167" t="s">
        <v>56</v>
      </c>
      <c r="H61" s="168"/>
      <c r="I61" s="168"/>
      <c r="J61" s="170" t="s">
        <v>57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58</v>
      </c>
      <c r="E65" s="171"/>
      <c r="F65" s="171"/>
      <c r="G65" s="165" t="s">
        <v>59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56</v>
      </c>
      <c r="E76" s="168"/>
      <c r="F76" s="169" t="s">
        <v>57</v>
      </c>
      <c r="G76" s="167" t="s">
        <v>56</v>
      </c>
      <c r="H76" s="168"/>
      <c r="I76" s="168"/>
      <c r="J76" s="170" t="s">
        <v>57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Elpis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Židenice</v>
      </c>
      <c r="G89" s="41"/>
      <c r="H89" s="41"/>
      <c r="I89" s="33" t="s">
        <v>22</v>
      </c>
      <c r="J89" s="80" t="str">
        <f>IF(J12="","",J12)</f>
        <v>15. 4. 2025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MŠ speciální, ZŠ speciální a PŠ Elpis Brno, p.o.</v>
      </c>
      <c r="G91" s="41"/>
      <c r="H91" s="41"/>
      <c r="I91" s="33" t="s">
        <v>32</v>
      </c>
      <c r="J91" s="37" t="str">
        <f>E21</f>
        <v>Pro budovy,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128</v>
      </c>
      <c r="D94" s="178"/>
      <c r="E94" s="178"/>
      <c r="F94" s="178"/>
      <c r="G94" s="178"/>
      <c r="H94" s="178"/>
      <c r="I94" s="178"/>
      <c r="J94" s="179" t="s">
        <v>129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130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1"/>
      <c r="C97" s="182"/>
      <c r="D97" s="183" t="s">
        <v>966</v>
      </c>
      <c r="E97" s="184"/>
      <c r="F97" s="184"/>
      <c r="G97" s="184"/>
      <c r="H97" s="184"/>
      <c r="I97" s="184"/>
      <c r="J97" s="185">
        <f>J118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141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6" t="str">
        <f>E7</f>
        <v>Elpis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115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04 - VRN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Židenice</v>
      </c>
      <c r="G111" s="41"/>
      <c r="H111" s="41"/>
      <c r="I111" s="33" t="s">
        <v>22</v>
      </c>
      <c r="J111" s="80" t="str">
        <f>IF(J12="","",J12)</f>
        <v>15. 4. 2025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24</v>
      </c>
      <c r="D113" s="41"/>
      <c r="E113" s="41"/>
      <c r="F113" s="28" t="str">
        <f>E15</f>
        <v>MŠ speciální, ZŠ speciální a PŠ Elpis Brno, p.o.</v>
      </c>
      <c r="G113" s="41"/>
      <c r="H113" s="41"/>
      <c r="I113" s="33" t="s">
        <v>32</v>
      </c>
      <c r="J113" s="37" t="str">
        <f>E21</f>
        <v>Pro budovy, s.r.o.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33" t="s">
        <v>37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3"/>
      <c r="B116" s="194"/>
      <c r="C116" s="195" t="s">
        <v>142</v>
      </c>
      <c r="D116" s="196" t="s">
        <v>66</v>
      </c>
      <c r="E116" s="196" t="s">
        <v>62</v>
      </c>
      <c r="F116" s="196" t="s">
        <v>63</v>
      </c>
      <c r="G116" s="196" t="s">
        <v>143</v>
      </c>
      <c r="H116" s="196" t="s">
        <v>144</v>
      </c>
      <c r="I116" s="196" t="s">
        <v>145</v>
      </c>
      <c r="J116" s="196" t="s">
        <v>129</v>
      </c>
      <c r="K116" s="197" t="s">
        <v>146</v>
      </c>
      <c r="L116" s="198"/>
      <c r="M116" s="101" t="s">
        <v>1</v>
      </c>
      <c r="N116" s="102" t="s">
        <v>45</v>
      </c>
      <c r="O116" s="102" t="s">
        <v>147</v>
      </c>
      <c r="P116" s="102" t="s">
        <v>148</v>
      </c>
      <c r="Q116" s="102" t="s">
        <v>149</v>
      </c>
      <c r="R116" s="102" t="s">
        <v>150</v>
      </c>
      <c r="S116" s="102" t="s">
        <v>151</v>
      </c>
      <c r="T116" s="103" t="s">
        <v>152</v>
      </c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</row>
    <row r="117" s="2" customFormat="1" ht="22.8" customHeight="1">
      <c r="A117" s="39"/>
      <c r="B117" s="40"/>
      <c r="C117" s="108" t="s">
        <v>153</v>
      </c>
      <c r="D117" s="41"/>
      <c r="E117" s="41"/>
      <c r="F117" s="41"/>
      <c r="G117" s="41"/>
      <c r="H117" s="41"/>
      <c r="I117" s="41"/>
      <c r="J117" s="199">
        <f>BK117</f>
        <v>0</v>
      </c>
      <c r="K117" s="41"/>
      <c r="L117" s="45"/>
      <c r="M117" s="104"/>
      <c r="N117" s="200"/>
      <c r="O117" s="105"/>
      <c r="P117" s="201">
        <f>P118</f>
        <v>0</v>
      </c>
      <c r="Q117" s="105"/>
      <c r="R117" s="201">
        <f>R118</f>
        <v>0</v>
      </c>
      <c r="S117" s="105"/>
      <c r="T117" s="202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80</v>
      </c>
      <c r="AU117" s="18" t="s">
        <v>131</v>
      </c>
      <c r="BK117" s="203">
        <f>BK118</f>
        <v>0</v>
      </c>
    </row>
    <row r="118" s="12" customFormat="1" ht="25.92" customHeight="1">
      <c r="A118" s="12"/>
      <c r="B118" s="204"/>
      <c r="C118" s="205"/>
      <c r="D118" s="206" t="s">
        <v>80</v>
      </c>
      <c r="E118" s="207" t="s">
        <v>99</v>
      </c>
      <c r="F118" s="207" t="s">
        <v>967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SUM(P119:P128)</f>
        <v>0</v>
      </c>
      <c r="Q118" s="212"/>
      <c r="R118" s="213">
        <f>SUM(R119:R128)</f>
        <v>0</v>
      </c>
      <c r="S118" s="212"/>
      <c r="T118" s="214">
        <f>SUM(T119:T128)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5" t="s">
        <v>194</v>
      </c>
      <c r="AT118" s="216" t="s">
        <v>80</v>
      </c>
      <c r="AU118" s="216" t="s">
        <v>81</v>
      </c>
      <c r="AY118" s="215" t="s">
        <v>156</v>
      </c>
      <c r="BK118" s="217">
        <f>SUM(BK119:BK128)</f>
        <v>0</v>
      </c>
    </row>
    <row r="119" s="2" customFormat="1" ht="16.5" customHeight="1">
      <c r="A119" s="39"/>
      <c r="B119" s="40"/>
      <c r="C119" s="220" t="s">
        <v>89</v>
      </c>
      <c r="D119" s="220" t="s">
        <v>158</v>
      </c>
      <c r="E119" s="221" t="s">
        <v>968</v>
      </c>
      <c r="F119" s="222" t="s">
        <v>969</v>
      </c>
      <c r="G119" s="223" t="s">
        <v>970</v>
      </c>
      <c r="H119" s="224">
        <v>1</v>
      </c>
      <c r="I119" s="225"/>
      <c r="J119" s="226">
        <f>ROUND(I119*H119,2)</f>
        <v>0</v>
      </c>
      <c r="K119" s="222" t="s">
        <v>1</v>
      </c>
      <c r="L119" s="45"/>
      <c r="M119" s="227" t="s">
        <v>1</v>
      </c>
      <c r="N119" s="228" t="s">
        <v>46</v>
      </c>
      <c r="O119" s="92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1" t="s">
        <v>163</v>
      </c>
      <c r="AT119" s="231" t="s">
        <v>158</v>
      </c>
      <c r="AU119" s="231" t="s">
        <v>89</v>
      </c>
      <c r="AY119" s="18" t="s">
        <v>156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8" t="s">
        <v>89</v>
      </c>
      <c r="BK119" s="232">
        <f>ROUND(I119*H119,2)</f>
        <v>0</v>
      </c>
      <c r="BL119" s="18" t="s">
        <v>163</v>
      </c>
      <c r="BM119" s="231" t="s">
        <v>971</v>
      </c>
    </row>
    <row r="120" s="2" customFormat="1">
      <c r="A120" s="39"/>
      <c r="B120" s="40"/>
      <c r="C120" s="41"/>
      <c r="D120" s="235" t="s">
        <v>701</v>
      </c>
      <c r="E120" s="41"/>
      <c r="F120" s="290" t="s">
        <v>972</v>
      </c>
      <c r="G120" s="41"/>
      <c r="H120" s="41"/>
      <c r="I120" s="291"/>
      <c r="J120" s="41"/>
      <c r="K120" s="41"/>
      <c r="L120" s="45"/>
      <c r="M120" s="292"/>
      <c r="N120" s="293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701</v>
      </c>
      <c r="AU120" s="18" t="s">
        <v>89</v>
      </c>
    </row>
    <row r="121" s="2" customFormat="1" ht="16.5" customHeight="1">
      <c r="A121" s="39"/>
      <c r="B121" s="40"/>
      <c r="C121" s="220" t="s">
        <v>91</v>
      </c>
      <c r="D121" s="220" t="s">
        <v>158</v>
      </c>
      <c r="E121" s="221" t="s">
        <v>973</v>
      </c>
      <c r="F121" s="222" t="s">
        <v>974</v>
      </c>
      <c r="G121" s="223" t="s">
        <v>970</v>
      </c>
      <c r="H121" s="224">
        <v>1</v>
      </c>
      <c r="I121" s="225"/>
      <c r="J121" s="226">
        <f>ROUND(I121*H121,2)</f>
        <v>0</v>
      </c>
      <c r="K121" s="222" t="s">
        <v>1</v>
      </c>
      <c r="L121" s="45"/>
      <c r="M121" s="227" t="s">
        <v>1</v>
      </c>
      <c r="N121" s="228" t="s">
        <v>46</v>
      </c>
      <c r="O121" s="92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1" t="s">
        <v>163</v>
      </c>
      <c r="AT121" s="231" t="s">
        <v>158</v>
      </c>
      <c r="AU121" s="231" t="s">
        <v>89</v>
      </c>
      <c r="AY121" s="18" t="s">
        <v>156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89</v>
      </c>
      <c r="BK121" s="232">
        <f>ROUND(I121*H121,2)</f>
        <v>0</v>
      </c>
      <c r="BL121" s="18" t="s">
        <v>163</v>
      </c>
      <c r="BM121" s="231" t="s">
        <v>975</v>
      </c>
    </row>
    <row r="122" s="2" customFormat="1">
      <c r="A122" s="39"/>
      <c r="B122" s="40"/>
      <c r="C122" s="41"/>
      <c r="D122" s="235" t="s">
        <v>701</v>
      </c>
      <c r="E122" s="41"/>
      <c r="F122" s="290" t="s">
        <v>976</v>
      </c>
      <c r="G122" s="41"/>
      <c r="H122" s="41"/>
      <c r="I122" s="291"/>
      <c r="J122" s="41"/>
      <c r="K122" s="41"/>
      <c r="L122" s="45"/>
      <c r="M122" s="292"/>
      <c r="N122" s="293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701</v>
      </c>
      <c r="AU122" s="18" t="s">
        <v>89</v>
      </c>
    </row>
    <row r="123" s="2" customFormat="1" ht="16.5" customHeight="1">
      <c r="A123" s="39"/>
      <c r="B123" s="40"/>
      <c r="C123" s="220" t="s">
        <v>105</v>
      </c>
      <c r="D123" s="220" t="s">
        <v>158</v>
      </c>
      <c r="E123" s="221" t="s">
        <v>977</v>
      </c>
      <c r="F123" s="222" t="s">
        <v>978</v>
      </c>
      <c r="G123" s="223" t="s">
        <v>970</v>
      </c>
      <c r="H123" s="224">
        <v>1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46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163</v>
      </c>
      <c r="AT123" s="231" t="s">
        <v>158</v>
      </c>
      <c r="AU123" s="231" t="s">
        <v>89</v>
      </c>
      <c r="AY123" s="18" t="s">
        <v>156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89</v>
      </c>
      <c r="BK123" s="232">
        <f>ROUND(I123*H123,2)</f>
        <v>0</v>
      </c>
      <c r="BL123" s="18" t="s">
        <v>163</v>
      </c>
      <c r="BM123" s="231" t="s">
        <v>979</v>
      </c>
    </row>
    <row r="124" s="2" customFormat="1">
      <c r="A124" s="39"/>
      <c r="B124" s="40"/>
      <c r="C124" s="41"/>
      <c r="D124" s="235" t="s">
        <v>701</v>
      </c>
      <c r="E124" s="41"/>
      <c r="F124" s="290" t="s">
        <v>980</v>
      </c>
      <c r="G124" s="41"/>
      <c r="H124" s="41"/>
      <c r="I124" s="291"/>
      <c r="J124" s="41"/>
      <c r="K124" s="41"/>
      <c r="L124" s="45"/>
      <c r="M124" s="292"/>
      <c r="N124" s="293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701</v>
      </c>
      <c r="AU124" s="18" t="s">
        <v>89</v>
      </c>
    </row>
    <row r="125" s="2" customFormat="1" ht="16.5" customHeight="1">
      <c r="A125" s="39"/>
      <c r="B125" s="40"/>
      <c r="C125" s="220" t="s">
        <v>163</v>
      </c>
      <c r="D125" s="220" t="s">
        <v>158</v>
      </c>
      <c r="E125" s="221" t="s">
        <v>981</v>
      </c>
      <c r="F125" s="222" t="s">
        <v>982</v>
      </c>
      <c r="G125" s="223" t="s">
        <v>970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46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163</v>
      </c>
      <c r="AT125" s="231" t="s">
        <v>158</v>
      </c>
      <c r="AU125" s="231" t="s">
        <v>89</v>
      </c>
      <c r="AY125" s="18" t="s">
        <v>156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89</v>
      </c>
      <c r="BK125" s="232">
        <f>ROUND(I125*H125,2)</f>
        <v>0</v>
      </c>
      <c r="BL125" s="18" t="s">
        <v>163</v>
      </c>
      <c r="BM125" s="231" t="s">
        <v>983</v>
      </c>
    </row>
    <row r="126" s="2" customFormat="1">
      <c r="A126" s="39"/>
      <c r="B126" s="40"/>
      <c r="C126" s="41"/>
      <c r="D126" s="235" t="s">
        <v>701</v>
      </c>
      <c r="E126" s="41"/>
      <c r="F126" s="290" t="s">
        <v>984</v>
      </c>
      <c r="G126" s="41"/>
      <c r="H126" s="41"/>
      <c r="I126" s="291"/>
      <c r="J126" s="41"/>
      <c r="K126" s="41"/>
      <c r="L126" s="45"/>
      <c r="M126" s="292"/>
      <c r="N126" s="293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701</v>
      </c>
      <c r="AU126" s="18" t="s">
        <v>89</v>
      </c>
    </row>
    <row r="127" s="2" customFormat="1" ht="16.5" customHeight="1">
      <c r="A127" s="39"/>
      <c r="B127" s="40"/>
      <c r="C127" s="220" t="s">
        <v>194</v>
      </c>
      <c r="D127" s="220" t="s">
        <v>158</v>
      </c>
      <c r="E127" s="221" t="s">
        <v>985</v>
      </c>
      <c r="F127" s="222" t="s">
        <v>986</v>
      </c>
      <c r="G127" s="223" t="s">
        <v>970</v>
      </c>
      <c r="H127" s="224">
        <v>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46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163</v>
      </c>
      <c r="AT127" s="231" t="s">
        <v>158</v>
      </c>
      <c r="AU127" s="231" t="s">
        <v>89</v>
      </c>
      <c r="AY127" s="18" t="s">
        <v>156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89</v>
      </c>
      <c r="BK127" s="232">
        <f>ROUND(I127*H127,2)</f>
        <v>0</v>
      </c>
      <c r="BL127" s="18" t="s">
        <v>163</v>
      </c>
      <c r="BM127" s="231" t="s">
        <v>987</v>
      </c>
    </row>
    <row r="128" s="2" customFormat="1">
      <c r="A128" s="39"/>
      <c r="B128" s="40"/>
      <c r="C128" s="41"/>
      <c r="D128" s="235" t="s">
        <v>701</v>
      </c>
      <c r="E128" s="41"/>
      <c r="F128" s="290" t="s">
        <v>988</v>
      </c>
      <c r="G128" s="41"/>
      <c r="H128" s="41"/>
      <c r="I128" s="291"/>
      <c r="J128" s="41"/>
      <c r="K128" s="41"/>
      <c r="L128" s="45"/>
      <c r="M128" s="299"/>
      <c r="N128" s="300"/>
      <c r="O128" s="296"/>
      <c r="P128" s="296"/>
      <c r="Q128" s="296"/>
      <c r="R128" s="296"/>
      <c r="S128" s="296"/>
      <c r="T128" s="301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701</v>
      </c>
      <c r="AU128" s="18" t="s">
        <v>89</v>
      </c>
    </row>
    <row r="129" s="2" customFormat="1" ht="6.96" customHeight="1">
      <c r="A129" s="39"/>
      <c r="B129" s="67"/>
      <c r="C129" s="68"/>
      <c r="D129" s="68"/>
      <c r="E129" s="68"/>
      <c r="F129" s="68"/>
      <c r="G129" s="68"/>
      <c r="H129" s="68"/>
      <c r="I129" s="68"/>
      <c r="J129" s="68"/>
      <c r="K129" s="68"/>
      <c r="L129" s="45"/>
      <c r="M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</sheetData>
  <sheetProtection sheet="1" autoFilter="0" formatColumns="0" formatRows="0" objects="1" scenarios="1" spinCount="100000" saltValue="fK0cTev3V6Ag+r5wQqYtgvX7pOZvcwS6GPlJflJPFYp8dqxW5iNIkJCIG79RK8AZG95Q42NzY3ZTN/4PYJw3VA==" hashValue="WBJ3LIHaKCM74p6U+DXl6CsIWjYDa7VXE1We0bJQRc1UmdJGEWjmIDqykxp5++zVjvVoOHDzGOVDkc0xNIPM9Q==" algorithmName="SHA-512" password="CC35"/>
  <autoFilter ref="C116:K1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989</v>
      </c>
      <c r="H4" s="21"/>
    </row>
    <row r="5" s="1" customFormat="1" ht="12" customHeight="1">
      <c r="B5" s="21"/>
      <c r="C5" s="302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303" t="s">
        <v>16</v>
      </c>
      <c r="D6" s="304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15. 4. 2025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305"/>
      <c r="C9" s="306" t="s">
        <v>62</v>
      </c>
      <c r="D9" s="307" t="s">
        <v>63</v>
      </c>
      <c r="E9" s="307" t="s">
        <v>143</v>
      </c>
      <c r="F9" s="308" t="s">
        <v>990</v>
      </c>
      <c r="G9" s="193"/>
      <c r="H9" s="305"/>
    </row>
    <row r="10" s="2" customFormat="1" ht="26.4" customHeight="1">
      <c r="A10" s="39"/>
      <c r="B10" s="45"/>
      <c r="C10" s="309" t="s">
        <v>86</v>
      </c>
      <c r="D10" s="309" t="s">
        <v>87</v>
      </c>
      <c r="E10" s="39"/>
      <c r="F10" s="39"/>
      <c r="G10" s="39"/>
      <c r="H10" s="45"/>
    </row>
    <row r="11" s="2" customFormat="1" ht="16.8" customHeight="1">
      <c r="A11" s="39"/>
      <c r="B11" s="45"/>
      <c r="C11" s="310" t="s">
        <v>103</v>
      </c>
      <c r="D11" s="311" t="s">
        <v>103</v>
      </c>
      <c r="E11" s="312" t="s">
        <v>1</v>
      </c>
      <c r="F11" s="313">
        <v>759.625</v>
      </c>
      <c r="G11" s="39"/>
      <c r="H11" s="45"/>
    </row>
    <row r="12" s="2" customFormat="1" ht="16.8" customHeight="1">
      <c r="A12" s="39"/>
      <c r="B12" s="45"/>
      <c r="C12" s="314" t="s">
        <v>1</v>
      </c>
      <c r="D12" s="314" t="s">
        <v>104</v>
      </c>
      <c r="E12" s="18" t="s">
        <v>1</v>
      </c>
      <c r="F12" s="315">
        <v>759.625</v>
      </c>
      <c r="G12" s="39"/>
      <c r="H12" s="45"/>
    </row>
    <row r="13" s="2" customFormat="1" ht="16.8" customHeight="1">
      <c r="A13" s="39"/>
      <c r="B13" s="45"/>
      <c r="C13" s="316" t="s">
        <v>991</v>
      </c>
      <c r="D13" s="39"/>
      <c r="E13" s="39"/>
      <c r="F13" s="39"/>
      <c r="G13" s="39"/>
      <c r="H13" s="45"/>
    </row>
    <row r="14" s="2" customFormat="1">
      <c r="A14" s="39"/>
      <c r="B14" s="45"/>
      <c r="C14" s="314" t="s">
        <v>220</v>
      </c>
      <c r="D14" s="314" t="s">
        <v>992</v>
      </c>
      <c r="E14" s="18" t="s">
        <v>185</v>
      </c>
      <c r="F14" s="315">
        <v>949.68100000000004</v>
      </c>
      <c r="G14" s="39"/>
      <c r="H14" s="45"/>
    </row>
    <row r="15" s="2" customFormat="1" ht="16.8" customHeight="1">
      <c r="A15" s="39"/>
      <c r="B15" s="45"/>
      <c r="C15" s="310" t="s">
        <v>107</v>
      </c>
      <c r="D15" s="311" t="s">
        <v>107</v>
      </c>
      <c r="E15" s="312" t="s">
        <v>1</v>
      </c>
      <c r="F15" s="313">
        <v>65.069999999999993</v>
      </c>
      <c r="G15" s="39"/>
      <c r="H15" s="45"/>
    </row>
    <row r="16" s="2" customFormat="1" ht="16.8" customHeight="1">
      <c r="A16" s="39"/>
      <c r="B16" s="45"/>
      <c r="C16" s="314" t="s">
        <v>1</v>
      </c>
      <c r="D16" s="314" t="s">
        <v>108</v>
      </c>
      <c r="E16" s="18" t="s">
        <v>1</v>
      </c>
      <c r="F16" s="315">
        <v>65.069999999999993</v>
      </c>
      <c r="G16" s="39"/>
      <c r="H16" s="45"/>
    </row>
    <row r="17" s="2" customFormat="1" ht="16.8" customHeight="1">
      <c r="A17" s="39"/>
      <c r="B17" s="45"/>
      <c r="C17" s="316" t="s">
        <v>991</v>
      </c>
      <c r="D17" s="39"/>
      <c r="E17" s="39"/>
      <c r="F17" s="39"/>
      <c r="G17" s="39"/>
      <c r="H17" s="45"/>
    </row>
    <row r="18" s="2" customFormat="1">
      <c r="A18" s="39"/>
      <c r="B18" s="45"/>
      <c r="C18" s="314" t="s">
        <v>220</v>
      </c>
      <c r="D18" s="314" t="s">
        <v>992</v>
      </c>
      <c r="E18" s="18" t="s">
        <v>185</v>
      </c>
      <c r="F18" s="315">
        <v>949.68100000000004</v>
      </c>
      <c r="G18" s="39"/>
      <c r="H18" s="45"/>
    </row>
    <row r="19" s="2" customFormat="1" ht="16.8" customHeight="1">
      <c r="A19" s="39"/>
      <c r="B19" s="45"/>
      <c r="C19" s="310" t="s">
        <v>109</v>
      </c>
      <c r="D19" s="311" t="s">
        <v>109</v>
      </c>
      <c r="E19" s="312" t="s">
        <v>1</v>
      </c>
      <c r="F19" s="313">
        <v>68.081999999999994</v>
      </c>
      <c r="G19" s="39"/>
      <c r="H19" s="45"/>
    </row>
    <row r="20" s="2" customFormat="1" ht="16.8" customHeight="1">
      <c r="A20" s="39"/>
      <c r="B20" s="45"/>
      <c r="C20" s="314" t="s">
        <v>1</v>
      </c>
      <c r="D20" s="314" t="s">
        <v>110</v>
      </c>
      <c r="E20" s="18" t="s">
        <v>1</v>
      </c>
      <c r="F20" s="315">
        <v>68.081999999999994</v>
      </c>
      <c r="G20" s="39"/>
      <c r="H20" s="45"/>
    </row>
    <row r="21" s="2" customFormat="1" ht="16.8" customHeight="1">
      <c r="A21" s="39"/>
      <c r="B21" s="45"/>
      <c r="C21" s="316" t="s">
        <v>991</v>
      </c>
      <c r="D21" s="39"/>
      <c r="E21" s="39"/>
      <c r="F21" s="39"/>
      <c r="G21" s="39"/>
      <c r="H21" s="45"/>
    </row>
    <row r="22" s="2" customFormat="1">
      <c r="A22" s="39"/>
      <c r="B22" s="45"/>
      <c r="C22" s="314" t="s">
        <v>220</v>
      </c>
      <c r="D22" s="314" t="s">
        <v>992</v>
      </c>
      <c r="E22" s="18" t="s">
        <v>185</v>
      </c>
      <c r="F22" s="315">
        <v>949.68100000000004</v>
      </c>
      <c r="G22" s="39"/>
      <c r="H22" s="45"/>
    </row>
    <row r="23" s="2" customFormat="1" ht="16.8" customHeight="1">
      <c r="A23" s="39"/>
      <c r="B23" s="45"/>
      <c r="C23" s="310" t="s">
        <v>111</v>
      </c>
      <c r="D23" s="311" t="s">
        <v>111</v>
      </c>
      <c r="E23" s="312" t="s">
        <v>1</v>
      </c>
      <c r="F23" s="313">
        <v>25.164000000000001</v>
      </c>
      <c r="G23" s="39"/>
      <c r="H23" s="45"/>
    </row>
    <row r="24" s="2" customFormat="1" ht="16.8" customHeight="1">
      <c r="A24" s="39"/>
      <c r="B24" s="45"/>
      <c r="C24" s="314" t="s">
        <v>1</v>
      </c>
      <c r="D24" s="314" t="s">
        <v>112</v>
      </c>
      <c r="E24" s="18" t="s">
        <v>1</v>
      </c>
      <c r="F24" s="315">
        <v>25.164000000000001</v>
      </c>
      <c r="G24" s="39"/>
      <c r="H24" s="45"/>
    </row>
    <row r="25" s="2" customFormat="1" ht="16.8" customHeight="1">
      <c r="A25" s="39"/>
      <c r="B25" s="45"/>
      <c r="C25" s="316" t="s">
        <v>991</v>
      </c>
      <c r="D25" s="39"/>
      <c r="E25" s="39"/>
      <c r="F25" s="39"/>
      <c r="G25" s="39"/>
      <c r="H25" s="45"/>
    </row>
    <row r="26" s="2" customFormat="1">
      <c r="A26" s="39"/>
      <c r="B26" s="45"/>
      <c r="C26" s="314" t="s">
        <v>220</v>
      </c>
      <c r="D26" s="314" t="s">
        <v>992</v>
      </c>
      <c r="E26" s="18" t="s">
        <v>185</v>
      </c>
      <c r="F26" s="315">
        <v>949.68100000000004</v>
      </c>
      <c r="G26" s="39"/>
      <c r="H26" s="45"/>
    </row>
    <row r="27" s="2" customFormat="1" ht="16.8" customHeight="1">
      <c r="A27" s="39"/>
      <c r="B27" s="45"/>
      <c r="C27" s="310" t="s">
        <v>101</v>
      </c>
      <c r="D27" s="311" t="s">
        <v>1</v>
      </c>
      <c r="E27" s="312" t="s">
        <v>1</v>
      </c>
      <c r="F27" s="313">
        <v>80.310000000000002</v>
      </c>
      <c r="G27" s="39"/>
      <c r="H27" s="45"/>
    </row>
    <row r="28" s="2" customFormat="1" ht="16.8" customHeight="1">
      <c r="A28" s="39"/>
      <c r="B28" s="45"/>
      <c r="C28" s="314" t="s">
        <v>1</v>
      </c>
      <c r="D28" s="314" t="s">
        <v>298</v>
      </c>
      <c r="E28" s="18" t="s">
        <v>1</v>
      </c>
      <c r="F28" s="315">
        <v>0</v>
      </c>
      <c r="G28" s="39"/>
      <c r="H28" s="45"/>
    </row>
    <row r="29" s="2" customFormat="1" ht="16.8" customHeight="1">
      <c r="A29" s="39"/>
      <c r="B29" s="45"/>
      <c r="C29" s="314" t="s">
        <v>1</v>
      </c>
      <c r="D29" s="314" t="s">
        <v>178</v>
      </c>
      <c r="E29" s="18" t="s">
        <v>1</v>
      </c>
      <c r="F29" s="315">
        <v>0</v>
      </c>
      <c r="G29" s="39"/>
      <c r="H29" s="45"/>
    </row>
    <row r="30" s="2" customFormat="1" ht="16.8" customHeight="1">
      <c r="A30" s="39"/>
      <c r="B30" s="45"/>
      <c r="C30" s="314" t="s">
        <v>1</v>
      </c>
      <c r="D30" s="314" t="s">
        <v>299</v>
      </c>
      <c r="E30" s="18" t="s">
        <v>1</v>
      </c>
      <c r="F30" s="315">
        <v>80.310000000000002</v>
      </c>
      <c r="G30" s="39"/>
      <c r="H30" s="45"/>
    </row>
    <row r="31" s="2" customFormat="1" ht="16.8" customHeight="1">
      <c r="A31" s="39"/>
      <c r="B31" s="45"/>
      <c r="C31" s="314" t="s">
        <v>101</v>
      </c>
      <c r="D31" s="314" t="s">
        <v>171</v>
      </c>
      <c r="E31" s="18" t="s">
        <v>1</v>
      </c>
      <c r="F31" s="315">
        <v>80.310000000000002</v>
      </c>
      <c r="G31" s="39"/>
      <c r="H31" s="45"/>
    </row>
    <row r="32" s="2" customFormat="1" ht="16.8" customHeight="1">
      <c r="A32" s="39"/>
      <c r="B32" s="45"/>
      <c r="C32" s="316" t="s">
        <v>991</v>
      </c>
      <c r="D32" s="39"/>
      <c r="E32" s="39"/>
      <c r="F32" s="39"/>
      <c r="G32" s="39"/>
      <c r="H32" s="45"/>
    </row>
    <row r="33" s="2" customFormat="1" ht="16.8" customHeight="1">
      <c r="A33" s="39"/>
      <c r="B33" s="45"/>
      <c r="C33" s="314" t="s">
        <v>295</v>
      </c>
      <c r="D33" s="314" t="s">
        <v>296</v>
      </c>
      <c r="E33" s="18" t="s">
        <v>185</v>
      </c>
      <c r="F33" s="315">
        <v>80.310000000000002</v>
      </c>
      <c r="G33" s="39"/>
      <c r="H33" s="45"/>
    </row>
    <row r="34" s="2" customFormat="1" ht="16.8" customHeight="1">
      <c r="A34" s="39"/>
      <c r="B34" s="45"/>
      <c r="C34" s="314" t="s">
        <v>274</v>
      </c>
      <c r="D34" s="314" t="s">
        <v>993</v>
      </c>
      <c r="E34" s="18" t="s">
        <v>185</v>
      </c>
      <c r="F34" s="315">
        <v>80.310000000000002</v>
      </c>
      <c r="G34" s="39"/>
      <c r="H34" s="45"/>
    </row>
    <row r="35" s="2" customFormat="1">
      <c r="A35" s="39"/>
      <c r="B35" s="45"/>
      <c r="C35" s="314" t="s">
        <v>174</v>
      </c>
      <c r="D35" s="314" t="s">
        <v>994</v>
      </c>
      <c r="E35" s="18" t="s">
        <v>161</v>
      </c>
      <c r="F35" s="315">
        <v>9.0809999999999995</v>
      </c>
      <c r="G35" s="39"/>
      <c r="H35" s="45"/>
    </row>
    <row r="36" s="2" customFormat="1" ht="16.8" customHeight="1">
      <c r="A36" s="39"/>
      <c r="B36" s="45"/>
      <c r="C36" s="314" t="s">
        <v>183</v>
      </c>
      <c r="D36" s="314" t="s">
        <v>995</v>
      </c>
      <c r="E36" s="18" t="s">
        <v>185</v>
      </c>
      <c r="F36" s="315">
        <v>80.310000000000002</v>
      </c>
      <c r="G36" s="39"/>
      <c r="H36" s="45"/>
    </row>
    <row r="37" s="2" customFormat="1" ht="16.8" customHeight="1">
      <c r="A37" s="39"/>
      <c r="B37" s="45"/>
      <c r="C37" s="314" t="s">
        <v>189</v>
      </c>
      <c r="D37" s="314" t="s">
        <v>996</v>
      </c>
      <c r="E37" s="18" t="s">
        <v>161</v>
      </c>
      <c r="F37" s="315">
        <v>7.2279999999999998</v>
      </c>
      <c r="G37" s="39"/>
      <c r="H37" s="45"/>
    </row>
    <row r="38" s="2" customFormat="1" ht="16.8" customHeight="1">
      <c r="A38" s="39"/>
      <c r="B38" s="45"/>
      <c r="C38" s="310" t="s">
        <v>121</v>
      </c>
      <c r="D38" s="311" t="s">
        <v>121</v>
      </c>
      <c r="E38" s="312" t="s">
        <v>1</v>
      </c>
      <c r="F38" s="313">
        <v>29.699999999999999</v>
      </c>
      <c r="G38" s="39"/>
      <c r="H38" s="45"/>
    </row>
    <row r="39" s="2" customFormat="1" ht="16.8" customHeight="1">
      <c r="A39" s="39"/>
      <c r="B39" s="45"/>
      <c r="C39" s="314" t="s">
        <v>1</v>
      </c>
      <c r="D39" s="314" t="s">
        <v>122</v>
      </c>
      <c r="E39" s="18" t="s">
        <v>1</v>
      </c>
      <c r="F39" s="315">
        <v>29.699999999999999</v>
      </c>
      <c r="G39" s="39"/>
      <c r="H39" s="45"/>
    </row>
    <row r="40" s="2" customFormat="1" ht="16.8" customHeight="1">
      <c r="A40" s="39"/>
      <c r="B40" s="45"/>
      <c r="C40" s="316" t="s">
        <v>991</v>
      </c>
      <c r="D40" s="39"/>
      <c r="E40" s="39"/>
      <c r="F40" s="39"/>
      <c r="G40" s="39"/>
      <c r="H40" s="45"/>
    </row>
    <row r="41" s="2" customFormat="1">
      <c r="A41" s="39"/>
      <c r="B41" s="45"/>
      <c r="C41" s="314" t="s">
        <v>209</v>
      </c>
      <c r="D41" s="314" t="s">
        <v>997</v>
      </c>
      <c r="E41" s="18" t="s">
        <v>185</v>
      </c>
      <c r="F41" s="315">
        <v>91.719999999999999</v>
      </c>
      <c r="G41" s="39"/>
      <c r="H41" s="45"/>
    </row>
    <row r="42" s="2" customFormat="1" ht="16.8" customHeight="1">
      <c r="A42" s="39"/>
      <c r="B42" s="45"/>
      <c r="C42" s="310" t="s">
        <v>123</v>
      </c>
      <c r="D42" s="311" t="s">
        <v>123</v>
      </c>
      <c r="E42" s="312" t="s">
        <v>1</v>
      </c>
      <c r="F42" s="313">
        <v>56.340000000000003</v>
      </c>
      <c r="G42" s="39"/>
      <c r="H42" s="45"/>
    </row>
    <row r="43" s="2" customFormat="1" ht="16.8" customHeight="1">
      <c r="A43" s="39"/>
      <c r="B43" s="45"/>
      <c r="C43" s="314" t="s">
        <v>1</v>
      </c>
      <c r="D43" s="314" t="s">
        <v>124</v>
      </c>
      <c r="E43" s="18" t="s">
        <v>1</v>
      </c>
      <c r="F43" s="315">
        <v>56.340000000000003</v>
      </c>
      <c r="G43" s="39"/>
      <c r="H43" s="45"/>
    </row>
    <row r="44" s="2" customFormat="1" ht="16.8" customHeight="1">
      <c r="A44" s="39"/>
      <c r="B44" s="45"/>
      <c r="C44" s="316" t="s">
        <v>991</v>
      </c>
      <c r="D44" s="39"/>
      <c r="E44" s="39"/>
      <c r="F44" s="39"/>
      <c r="G44" s="39"/>
      <c r="H44" s="45"/>
    </row>
    <row r="45" s="2" customFormat="1">
      <c r="A45" s="39"/>
      <c r="B45" s="45"/>
      <c r="C45" s="314" t="s">
        <v>209</v>
      </c>
      <c r="D45" s="314" t="s">
        <v>997</v>
      </c>
      <c r="E45" s="18" t="s">
        <v>185</v>
      </c>
      <c r="F45" s="315">
        <v>91.719999999999999</v>
      </c>
      <c r="G45" s="39"/>
      <c r="H45" s="45"/>
    </row>
    <row r="46" s="2" customFormat="1" ht="16.8" customHeight="1">
      <c r="A46" s="39"/>
      <c r="B46" s="45"/>
      <c r="C46" s="310" t="s">
        <v>125</v>
      </c>
      <c r="D46" s="311" t="s">
        <v>125</v>
      </c>
      <c r="E46" s="312" t="s">
        <v>1</v>
      </c>
      <c r="F46" s="313">
        <v>5.6799999999999997</v>
      </c>
      <c r="G46" s="39"/>
      <c r="H46" s="45"/>
    </row>
    <row r="47" s="2" customFormat="1" ht="16.8" customHeight="1">
      <c r="A47" s="39"/>
      <c r="B47" s="45"/>
      <c r="C47" s="314" t="s">
        <v>1</v>
      </c>
      <c r="D47" s="314" t="s">
        <v>126</v>
      </c>
      <c r="E47" s="18" t="s">
        <v>1</v>
      </c>
      <c r="F47" s="315">
        <v>5.6799999999999997</v>
      </c>
      <c r="G47" s="39"/>
      <c r="H47" s="45"/>
    </row>
    <row r="48" s="2" customFormat="1" ht="16.8" customHeight="1">
      <c r="A48" s="39"/>
      <c r="B48" s="45"/>
      <c r="C48" s="316" t="s">
        <v>991</v>
      </c>
      <c r="D48" s="39"/>
      <c r="E48" s="39"/>
      <c r="F48" s="39"/>
      <c r="G48" s="39"/>
      <c r="H48" s="45"/>
    </row>
    <row r="49" s="2" customFormat="1">
      <c r="A49" s="39"/>
      <c r="B49" s="45"/>
      <c r="C49" s="314" t="s">
        <v>209</v>
      </c>
      <c r="D49" s="314" t="s">
        <v>997</v>
      </c>
      <c r="E49" s="18" t="s">
        <v>185</v>
      </c>
      <c r="F49" s="315">
        <v>91.719999999999999</v>
      </c>
      <c r="G49" s="39"/>
      <c r="H49" s="45"/>
    </row>
    <row r="50" s="2" customFormat="1" ht="16.8" customHeight="1">
      <c r="A50" s="39"/>
      <c r="B50" s="45"/>
      <c r="C50" s="310" t="s">
        <v>113</v>
      </c>
      <c r="D50" s="311" t="s">
        <v>113</v>
      </c>
      <c r="E50" s="312" t="s">
        <v>1</v>
      </c>
      <c r="F50" s="313">
        <v>19.34</v>
      </c>
      <c r="G50" s="39"/>
      <c r="H50" s="45"/>
    </row>
    <row r="51" s="2" customFormat="1" ht="16.8" customHeight="1">
      <c r="A51" s="39"/>
      <c r="B51" s="45"/>
      <c r="C51" s="314" t="s">
        <v>1</v>
      </c>
      <c r="D51" s="314" t="s">
        <v>114</v>
      </c>
      <c r="E51" s="18" t="s">
        <v>1</v>
      </c>
      <c r="F51" s="315">
        <v>19.34</v>
      </c>
      <c r="G51" s="39"/>
      <c r="H51" s="45"/>
    </row>
    <row r="52" s="2" customFormat="1" ht="16.8" customHeight="1">
      <c r="A52" s="39"/>
      <c r="B52" s="45"/>
      <c r="C52" s="316" t="s">
        <v>991</v>
      </c>
      <c r="D52" s="39"/>
      <c r="E52" s="39"/>
      <c r="F52" s="39"/>
      <c r="G52" s="39"/>
      <c r="H52" s="45"/>
    </row>
    <row r="53" s="2" customFormat="1">
      <c r="A53" s="39"/>
      <c r="B53" s="45"/>
      <c r="C53" s="314" t="s">
        <v>220</v>
      </c>
      <c r="D53" s="314" t="s">
        <v>992</v>
      </c>
      <c r="E53" s="18" t="s">
        <v>185</v>
      </c>
      <c r="F53" s="315">
        <v>949.68100000000004</v>
      </c>
      <c r="G53" s="39"/>
      <c r="H53" s="45"/>
    </row>
    <row r="54" s="2" customFormat="1" ht="16.8" customHeight="1">
      <c r="A54" s="39"/>
      <c r="B54" s="45"/>
      <c r="C54" s="310" t="s">
        <v>116</v>
      </c>
      <c r="D54" s="311" t="s">
        <v>116</v>
      </c>
      <c r="E54" s="312" t="s">
        <v>1</v>
      </c>
      <c r="F54" s="313">
        <v>11.199999999999999</v>
      </c>
      <c r="G54" s="39"/>
      <c r="H54" s="45"/>
    </row>
    <row r="55" s="2" customFormat="1" ht="16.8" customHeight="1">
      <c r="A55" s="39"/>
      <c r="B55" s="45"/>
      <c r="C55" s="314" t="s">
        <v>1</v>
      </c>
      <c r="D55" s="314" t="s">
        <v>117</v>
      </c>
      <c r="E55" s="18" t="s">
        <v>1</v>
      </c>
      <c r="F55" s="315">
        <v>11.199999999999999</v>
      </c>
      <c r="G55" s="39"/>
      <c r="H55" s="45"/>
    </row>
    <row r="56" s="2" customFormat="1" ht="16.8" customHeight="1">
      <c r="A56" s="39"/>
      <c r="B56" s="45"/>
      <c r="C56" s="316" t="s">
        <v>991</v>
      </c>
      <c r="D56" s="39"/>
      <c r="E56" s="39"/>
      <c r="F56" s="39"/>
      <c r="G56" s="39"/>
      <c r="H56" s="45"/>
    </row>
    <row r="57" s="2" customFormat="1">
      <c r="A57" s="39"/>
      <c r="B57" s="45"/>
      <c r="C57" s="314" t="s">
        <v>220</v>
      </c>
      <c r="D57" s="314" t="s">
        <v>992</v>
      </c>
      <c r="E57" s="18" t="s">
        <v>185</v>
      </c>
      <c r="F57" s="315">
        <v>949.68100000000004</v>
      </c>
      <c r="G57" s="39"/>
      <c r="H57" s="45"/>
    </row>
    <row r="58" s="2" customFormat="1" ht="16.8" customHeight="1">
      <c r="A58" s="39"/>
      <c r="B58" s="45"/>
      <c r="C58" s="310" t="s">
        <v>119</v>
      </c>
      <c r="D58" s="311" t="s">
        <v>119</v>
      </c>
      <c r="E58" s="312" t="s">
        <v>1</v>
      </c>
      <c r="F58" s="313">
        <v>1.2</v>
      </c>
      <c r="G58" s="39"/>
      <c r="H58" s="45"/>
    </row>
    <row r="59" s="2" customFormat="1" ht="16.8" customHeight="1">
      <c r="A59" s="39"/>
      <c r="B59" s="45"/>
      <c r="C59" s="314" t="s">
        <v>1</v>
      </c>
      <c r="D59" s="314" t="s">
        <v>120</v>
      </c>
      <c r="E59" s="18" t="s">
        <v>1</v>
      </c>
      <c r="F59" s="315">
        <v>1.2</v>
      </c>
      <c r="G59" s="39"/>
      <c r="H59" s="45"/>
    </row>
    <row r="60" s="2" customFormat="1" ht="16.8" customHeight="1">
      <c r="A60" s="39"/>
      <c r="B60" s="45"/>
      <c r="C60" s="316" t="s">
        <v>991</v>
      </c>
      <c r="D60" s="39"/>
      <c r="E60" s="39"/>
      <c r="F60" s="39"/>
      <c r="G60" s="39"/>
      <c r="H60" s="45"/>
    </row>
    <row r="61" s="2" customFormat="1">
      <c r="A61" s="39"/>
      <c r="B61" s="45"/>
      <c r="C61" s="314" t="s">
        <v>220</v>
      </c>
      <c r="D61" s="314" t="s">
        <v>992</v>
      </c>
      <c r="E61" s="18" t="s">
        <v>185</v>
      </c>
      <c r="F61" s="315">
        <v>949.68100000000004</v>
      </c>
      <c r="G61" s="39"/>
      <c r="H61" s="45"/>
    </row>
    <row r="62" s="2" customFormat="1" ht="26.4" customHeight="1">
      <c r="A62" s="39"/>
      <c r="B62" s="45"/>
      <c r="C62" s="309" t="s">
        <v>92</v>
      </c>
      <c r="D62" s="309" t="s">
        <v>93</v>
      </c>
      <c r="E62" s="39"/>
      <c r="F62" s="39"/>
      <c r="G62" s="39"/>
      <c r="H62" s="45"/>
    </row>
    <row r="63" s="2" customFormat="1" ht="16.8" customHeight="1">
      <c r="A63" s="39"/>
      <c r="B63" s="45"/>
      <c r="C63" s="310" t="s">
        <v>300</v>
      </c>
      <c r="D63" s="311" t="s">
        <v>1</v>
      </c>
      <c r="E63" s="312" t="s">
        <v>1</v>
      </c>
      <c r="F63" s="313">
        <v>753.80999999999995</v>
      </c>
      <c r="G63" s="39"/>
      <c r="H63" s="45"/>
    </row>
    <row r="64" s="2" customFormat="1" ht="16.8" customHeight="1">
      <c r="A64" s="39"/>
      <c r="B64" s="45"/>
      <c r="C64" s="314" t="s">
        <v>1</v>
      </c>
      <c r="D64" s="314" t="s">
        <v>422</v>
      </c>
      <c r="E64" s="18" t="s">
        <v>1</v>
      </c>
      <c r="F64" s="315">
        <v>0</v>
      </c>
      <c r="G64" s="39"/>
      <c r="H64" s="45"/>
    </row>
    <row r="65" s="2" customFormat="1" ht="16.8" customHeight="1">
      <c r="A65" s="39"/>
      <c r="B65" s="45"/>
      <c r="C65" s="314" t="s">
        <v>1</v>
      </c>
      <c r="D65" s="314" t="s">
        <v>223</v>
      </c>
      <c r="E65" s="18" t="s">
        <v>1</v>
      </c>
      <c r="F65" s="315">
        <v>0</v>
      </c>
      <c r="G65" s="39"/>
      <c r="H65" s="45"/>
    </row>
    <row r="66" s="2" customFormat="1" ht="16.8" customHeight="1">
      <c r="A66" s="39"/>
      <c r="B66" s="45"/>
      <c r="C66" s="314" t="s">
        <v>1</v>
      </c>
      <c r="D66" s="314" t="s">
        <v>423</v>
      </c>
      <c r="E66" s="18" t="s">
        <v>1</v>
      </c>
      <c r="F66" s="315">
        <v>51.770000000000003</v>
      </c>
      <c r="G66" s="39"/>
      <c r="H66" s="45"/>
    </row>
    <row r="67" s="2" customFormat="1">
      <c r="A67" s="39"/>
      <c r="B67" s="45"/>
      <c r="C67" s="314" t="s">
        <v>1</v>
      </c>
      <c r="D67" s="314" t="s">
        <v>424</v>
      </c>
      <c r="E67" s="18" t="s">
        <v>1</v>
      </c>
      <c r="F67" s="315">
        <v>364.39999999999998</v>
      </c>
      <c r="G67" s="39"/>
      <c r="H67" s="45"/>
    </row>
    <row r="68" s="2" customFormat="1" ht="16.8" customHeight="1">
      <c r="A68" s="39"/>
      <c r="B68" s="45"/>
      <c r="C68" s="314" t="s">
        <v>1</v>
      </c>
      <c r="D68" s="314" t="s">
        <v>425</v>
      </c>
      <c r="E68" s="18" t="s">
        <v>1</v>
      </c>
      <c r="F68" s="315">
        <v>15.92</v>
      </c>
      <c r="G68" s="39"/>
      <c r="H68" s="45"/>
    </row>
    <row r="69" s="2" customFormat="1" ht="16.8" customHeight="1">
      <c r="A69" s="39"/>
      <c r="B69" s="45"/>
      <c r="C69" s="314" t="s">
        <v>1</v>
      </c>
      <c r="D69" s="314" t="s">
        <v>426</v>
      </c>
      <c r="E69" s="18" t="s">
        <v>1</v>
      </c>
      <c r="F69" s="315">
        <v>57.899999999999999</v>
      </c>
      <c r="G69" s="39"/>
      <c r="H69" s="45"/>
    </row>
    <row r="70" s="2" customFormat="1" ht="16.8" customHeight="1">
      <c r="A70" s="39"/>
      <c r="B70" s="45"/>
      <c r="C70" s="314" t="s">
        <v>1</v>
      </c>
      <c r="D70" s="314" t="s">
        <v>427</v>
      </c>
      <c r="E70" s="18" t="s">
        <v>1</v>
      </c>
      <c r="F70" s="315">
        <v>263.81999999999999</v>
      </c>
      <c r="G70" s="39"/>
      <c r="H70" s="45"/>
    </row>
    <row r="71" s="2" customFormat="1" ht="16.8" customHeight="1">
      <c r="A71" s="39"/>
      <c r="B71" s="45"/>
      <c r="C71" s="314" t="s">
        <v>300</v>
      </c>
      <c r="D71" s="314" t="s">
        <v>394</v>
      </c>
      <c r="E71" s="18" t="s">
        <v>1</v>
      </c>
      <c r="F71" s="315">
        <v>753.80999999999995</v>
      </c>
      <c r="G71" s="39"/>
      <c r="H71" s="45"/>
    </row>
    <row r="72" s="2" customFormat="1" ht="16.8" customHeight="1">
      <c r="A72" s="39"/>
      <c r="B72" s="45"/>
      <c r="C72" s="316" t="s">
        <v>991</v>
      </c>
      <c r="D72" s="39"/>
      <c r="E72" s="39"/>
      <c r="F72" s="39"/>
      <c r="G72" s="39"/>
      <c r="H72" s="45"/>
    </row>
    <row r="73" s="2" customFormat="1">
      <c r="A73" s="39"/>
      <c r="B73" s="45"/>
      <c r="C73" s="314" t="s">
        <v>419</v>
      </c>
      <c r="D73" s="314" t="s">
        <v>998</v>
      </c>
      <c r="E73" s="18" t="s">
        <v>197</v>
      </c>
      <c r="F73" s="315">
        <v>753.80999999999995</v>
      </c>
      <c r="G73" s="39"/>
      <c r="H73" s="45"/>
    </row>
    <row r="74" s="2" customFormat="1" ht="16.8" customHeight="1">
      <c r="A74" s="39"/>
      <c r="B74" s="45"/>
      <c r="C74" s="314" t="s">
        <v>433</v>
      </c>
      <c r="D74" s="314" t="s">
        <v>999</v>
      </c>
      <c r="E74" s="18" t="s">
        <v>197</v>
      </c>
      <c r="F74" s="315">
        <v>767.85000000000002</v>
      </c>
      <c r="G74" s="39"/>
      <c r="H74" s="45"/>
    </row>
    <row r="75" s="2" customFormat="1" ht="16.8" customHeight="1">
      <c r="A75" s="39"/>
      <c r="B75" s="45"/>
      <c r="C75" s="314" t="s">
        <v>445</v>
      </c>
      <c r="D75" s="314" t="s">
        <v>1000</v>
      </c>
      <c r="E75" s="18" t="s">
        <v>197</v>
      </c>
      <c r="F75" s="315">
        <v>767.85000000000002</v>
      </c>
      <c r="G75" s="39"/>
      <c r="H75" s="45"/>
    </row>
    <row r="76" s="2" customFormat="1" ht="16.8" customHeight="1">
      <c r="A76" s="39"/>
      <c r="B76" s="45"/>
      <c r="C76" s="314" t="s">
        <v>480</v>
      </c>
      <c r="D76" s="314" t="s">
        <v>1001</v>
      </c>
      <c r="E76" s="18" t="s">
        <v>185</v>
      </c>
      <c r="F76" s="315">
        <v>1156.9980000000001</v>
      </c>
      <c r="G76" s="39"/>
      <c r="H76" s="45"/>
    </row>
    <row r="77" s="2" customFormat="1" ht="16.8" customHeight="1">
      <c r="A77" s="39"/>
      <c r="B77" s="45"/>
      <c r="C77" s="314" t="s">
        <v>372</v>
      </c>
      <c r="D77" s="314" t="s">
        <v>373</v>
      </c>
      <c r="E77" s="18" t="s">
        <v>185</v>
      </c>
      <c r="F77" s="315">
        <v>132.67099999999999</v>
      </c>
      <c r="G77" s="39"/>
      <c r="H77" s="45"/>
    </row>
    <row r="78" s="2" customFormat="1" ht="16.8" customHeight="1">
      <c r="A78" s="39"/>
      <c r="B78" s="45"/>
      <c r="C78" s="310" t="s">
        <v>103</v>
      </c>
      <c r="D78" s="311" t="s">
        <v>1</v>
      </c>
      <c r="E78" s="312" t="s">
        <v>1</v>
      </c>
      <c r="F78" s="313">
        <v>759.625</v>
      </c>
      <c r="G78" s="39"/>
      <c r="H78" s="45"/>
    </row>
    <row r="79" s="2" customFormat="1" ht="16.8" customHeight="1">
      <c r="A79" s="39"/>
      <c r="B79" s="45"/>
      <c r="C79" s="314" t="s">
        <v>1</v>
      </c>
      <c r="D79" s="314" t="s">
        <v>388</v>
      </c>
      <c r="E79" s="18" t="s">
        <v>1</v>
      </c>
      <c r="F79" s="315">
        <v>0</v>
      </c>
      <c r="G79" s="39"/>
      <c r="H79" s="45"/>
    </row>
    <row r="80" s="2" customFormat="1" ht="16.8" customHeight="1">
      <c r="A80" s="39"/>
      <c r="B80" s="45"/>
      <c r="C80" s="314" t="s">
        <v>1</v>
      </c>
      <c r="D80" s="314" t="s">
        <v>223</v>
      </c>
      <c r="E80" s="18" t="s">
        <v>1</v>
      </c>
      <c r="F80" s="315">
        <v>0</v>
      </c>
      <c r="G80" s="39"/>
      <c r="H80" s="45"/>
    </row>
    <row r="81" s="2" customFormat="1" ht="16.8" customHeight="1">
      <c r="A81" s="39"/>
      <c r="B81" s="45"/>
      <c r="C81" s="314" t="s">
        <v>1</v>
      </c>
      <c r="D81" s="314" t="s">
        <v>389</v>
      </c>
      <c r="E81" s="18" t="s">
        <v>1</v>
      </c>
      <c r="F81" s="315">
        <v>1111.03</v>
      </c>
      <c r="G81" s="39"/>
      <c r="H81" s="45"/>
    </row>
    <row r="82" s="2" customFormat="1" ht="16.8" customHeight="1">
      <c r="A82" s="39"/>
      <c r="B82" s="45"/>
      <c r="C82" s="314" t="s">
        <v>1</v>
      </c>
      <c r="D82" s="314" t="s">
        <v>390</v>
      </c>
      <c r="E82" s="18" t="s">
        <v>1</v>
      </c>
      <c r="F82" s="315">
        <v>-19.091000000000001</v>
      </c>
      <c r="G82" s="39"/>
      <c r="H82" s="45"/>
    </row>
    <row r="83" s="2" customFormat="1">
      <c r="A83" s="39"/>
      <c r="B83" s="45"/>
      <c r="C83" s="314" t="s">
        <v>1</v>
      </c>
      <c r="D83" s="314" t="s">
        <v>391</v>
      </c>
      <c r="E83" s="18" t="s">
        <v>1</v>
      </c>
      <c r="F83" s="315">
        <v>-194.33099999999999</v>
      </c>
      <c r="G83" s="39"/>
      <c r="H83" s="45"/>
    </row>
    <row r="84" s="2" customFormat="1" ht="16.8" customHeight="1">
      <c r="A84" s="39"/>
      <c r="B84" s="45"/>
      <c r="C84" s="314" t="s">
        <v>1</v>
      </c>
      <c r="D84" s="314" t="s">
        <v>392</v>
      </c>
      <c r="E84" s="18" t="s">
        <v>1</v>
      </c>
      <c r="F84" s="315">
        <v>-24.902000000000001</v>
      </c>
      <c r="G84" s="39"/>
      <c r="H84" s="45"/>
    </row>
    <row r="85" s="2" customFormat="1" ht="16.8" customHeight="1">
      <c r="A85" s="39"/>
      <c r="B85" s="45"/>
      <c r="C85" s="314" t="s">
        <v>1</v>
      </c>
      <c r="D85" s="314" t="s">
        <v>393</v>
      </c>
      <c r="E85" s="18" t="s">
        <v>1</v>
      </c>
      <c r="F85" s="315">
        <v>-113.081</v>
      </c>
      <c r="G85" s="39"/>
      <c r="H85" s="45"/>
    </row>
    <row r="86" s="2" customFormat="1" ht="16.8" customHeight="1">
      <c r="A86" s="39"/>
      <c r="B86" s="45"/>
      <c r="C86" s="314" t="s">
        <v>103</v>
      </c>
      <c r="D86" s="314" t="s">
        <v>394</v>
      </c>
      <c r="E86" s="18" t="s">
        <v>1</v>
      </c>
      <c r="F86" s="315">
        <v>759.625</v>
      </c>
      <c r="G86" s="39"/>
      <c r="H86" s="45"/>
    </row>
    <row r="87" s="2" customFormat="1" ht="16.8" customHeight="1">
      <c r="A87" s="39"/>
      <c r="B87" s="45"/>
      <c r="C87" s="316" t="s">
        <v>991</v>
      </c>
      <c r="D87" s="39"/>
      <c r="E87" s="39"/>
      <c r="F87" s="39"/>
      <c r="G87" s="39"/>
      <c r="H87" s="45"/>
    </row>
    <row r="88" s="2" customFormat="1">
      <c r="A88" s="39"/>
      <c r="B88" s="45"/>
      <c r="C88" s="314" t="s">
        <v>385</v>
      </c>
      <c r="D88" s="314" t="s">
        <v>1002</v>
      </c>
      <c r="E88" s="18" t="s">
        <v>185</v>
      </c>
      <c r="F88" s="315">
        <v>827.70699999999999</v>
      </c>
      <c r="G88" s="39"/>
      <c r="H88" s="45"/>
    </row>
    <row r="89" s="2" customFormat="1" ht="16.8" customHeight="1">
      <c r="A89" s="39"/>
      <c r="B89" s="45"/>
      <c r="C89" s="314" t="s">
        <v>359</v>
      </c>
      <c r="D89" s="314" t="s">
        <v>1003</v>
      </c>
      <c r="E89" s="18" t="s">
        <v>185</v>
      </c>
      <c r="F89" s="315">
        <v>949.68100000000004</v>
      </c>
      <c r="G89" s="39"/>
      <c r="H89" s="45"/>
    </row>
    <row r="90" s="2" customFormat="1" ht="16.8" customHeight="1">
      <c r="A90" s="39"/>
      <c r="B90" s="45"/>
      <c r="C90" s="314" t="s">
        <v>345</v>
      </c>
      <c r="D90" s="314" t="s">
        <v>1004</v>
      </c>
      <c r="E90" s="18" t="s">
        <v>185</v>
      </c>
      <c r="F90" s="315">
        <v>569.80799999999999</v>
      </c>
      <c r="G90" s="39"/>
      <c r="H90" s="45"/>
    </row>
    <row r="91" s="2" customFormat="1" ht="16.8" customHeight="1">
      <c r="A91" s="39"/>
      <c r="B91" s="45"/>
      <c r="C91" s="314" t="s">
        <v>480</v>
      </c>
      <c r="D91" s="314" t="s">
        <v>1001</v>
      </c>
      <c r="E91" s="18" t="s">
        <v>185</v>
      </c>
      <c r="F91" s="315">
        <v>1156.9980000000001</v>
      </c>
      <c r="G91" s="39"/>
      <c r="H91" s="45"/>
    </row>
    <row r="92" s="2" customFormat="1" ht="16.8" customHeight="1">
      <c r="A92" s="39"/>
      <c r="B92" s="45"/>
      <c r="C92" s="314" t="s">
        <v>397</v>
      </c>
      <c r="D92" s="314" t="s">
        <v>398</v>
      </c>
      <c r="E92" s="18" t="s">
        <v>185</v>
      </c>
      <c r="F92" s="315">
        <v>835.58799999999997</v>
      </c>
      <c r="G92" s="39"/>
      <c r="H92" s="45"/>
    </row>
    <row r="93" s="2" customFormat="1" ht="16.8" customHeight="1">
      <c r="A93" s="39"/>
      <c r="B93" s="45"/>
      <c r="C93" s="310" t="s">
        <v>107</v>
      </c>
      <c r="D93" s="311" t="s">
        <v>1</v>
      </c>
      <c r="E93" s="312" t="s">
        <v>1</v>
      </c>
      <c r="F93" s="313">
        <v>65.069999999999993</v>
      </c>
      <c r="G93" s="39"/>
      <c r="H93" s="45"/>
    </row>
    <row r="94" s="2" customFormat="1" ht="16.8" customHeight="1">
      <c r="A94" s="39"/>
      <c r="B94" s="45"/>
      <c r="C94" s="314" t="s">
        <v>1</v>
      </c>
      <c r="D94" s="314" t="s">
        <v>412</v>
      </c>
      <c r="E94" s="18" t="s">
        <v>1</v>
      </c>
      <c r="F94" s="315">
        <v>0</v>
      </c>
      <c r="G94" s="39"/>
      <c r="H94" s="45"/>
    </row>
    <row r="95" s="2" customFormat="1" ht="16.8" customHeight="1">
      <c r="A95" s="39"/>
      <c r="B95" s="45"/>
      <c r="C95" s="314" t="s">
        <v>1</v>
      </c>
      <c r="D95" s="314" t="s">
        <v>225</v>
      </c>
      <c r="E95" s="18" t="s">
        <v>1</v>
      </c>
      <c r="F95" s="315">
        <v>0</v>
      </c>
      <c r="G95" s="39"/>
      <c r="H95" s="45"/>
    </row>
    <row r="96" s="2" customFormat="1" ht="16.8" customHeight="1">
      <c r="A96" s="39"/>
      <c r="B96" s="45"/>
      <c r="C96" s="314" t="s">
        <v>1</v>
      </c>
      <c r="D96" s="314" t="s">
        <v>413</v>
      </c>
      <c r="E96" s="18" t="s">
        <v>1</v>
      </c>
      <c r="F96" s="315">
        <v>65.069999999999993</v>
      </c>
      <c r="G96" s="39"/>
      <c r="H96" s="45"/>
    </row>
    <row r="97" s="2" customFormat="1" ht="16.8" customHeight="1">
      <c r="A97" s="39"/>
      <c r="B97" s="45"/>
      <c r="C97" s="314" t="s">
        <v>107</v>
      </c>
      <c r="D97" s="314" t="s">
        <v>171</v>
      </c>
      <c r="E97" s="18" t="s">
        <v>1</v>
      </c>
      <c r="F97" s="315">
        <v>65.069999999999993</v>
      </c>
      <c r="G97" s="39"/>
      <c r="H97" s="45"/>
    </row>
    <row r="98" s="2" customFormat="1" ht="16.8" customHeight="1">
      <c r="A98" s="39"/>
      <c r="B98" s="45"/>
      <c r="C98" s="316" t="s">
        <v>991</v>
      </c>
      <c r="D98" s="39"/>
      <c r="E98" s="39"/>
      <c r="F98" s="39"/>
      <c r="G98" s="39"/>
      <c r="H98" s="45"/>
    </row>
    <row r="99" s="2" customFormat="1">
      <c r="A99" s="39"/>
      <c r="B99" s="45"/>
      <c r="C99" s="314" t="s">
        <v>409</v>
      </c>
      <c r="D99" s="314" t="s">
        <v>1005</v>
      </c>
      <c r="E99" s="18" t="s">
        <v>185</v>
      </c>
      <c r="F99" s="315">
        <v>65.069999999999993</v>
      </c>
      <c r="G99" s="39"/>
      <c r="H99" s="45"/>
    </row>
    <row r="100" s="2" customFormat="1" ht="16.8" customHeight="1">
      <c r="A100" s="39"/>
      <c r="B100" s="45"/>
      <c r="C100" s="314" t="s">
        <v>359</v>
      </c>
      <c r="D100" s="314" t="s">
        <v>1003</v>
      </c>
      <c r="E100" s="18" t="s">
        <v>185</v>
      </c>
      <c r="F100" s="315">
        <v>949.68100000000004</v>
      </c>
      <c r="G100" s="39"/>
      <c r="H100" s="45"/>
    </row>
    <row r="101" s="2" customFormat="1" ht="16.8" customHeight="1">
      <c r="A101" s="39"/>
      <c r="B101" s="45"/>
      <c r="C101" s="314" t="s">
        <v>345</v>
      </c>
      <c r="D101" s="314" t="s">
        <v>1004</v>
      </c>
      <c r="E101" s="18" t="s">
        <v>185</v>
      </c>
      <c r="F101" s="315">
        <v>569.80799999999999</v>
      </c>
      <c r="G101" s="39"/>
      <c r="H101" s="45"/>
    </row>
    <row r="102" s="2" customFormat="1" ht="16.8" customHeight="1">
      <c r="A102" s="39"/>
      <c r="B102" s="45"/>
      <c r="C102" s="314" t="s">
        <v>480</v>
      </c>
      <c r="D102" s="314" t="s">
        <v>1001</v>
      </c>
      <c r="E102" s="18" t="s">
        <v>185</v>
      </c>
      <c r="F102" s="315">
        <v>1156.9980000000001</v>
      </c>
      <c r="G102" s="39"/>
      <c r="H102" s="45"/>
    </row>
    <row r="103" s="2" customFormat="1" ht="16.8" customHeight="1">
      <c r="A103" s="39"/>
      <c r="B103" s="45"/>
      <c r="C103" s="314" t="s">
        <v>414</v>
      </c>
      <c r="D103" s="314" t="s">
        <v>415</v>
      </c>
      <c r="E103" s="18" t="s">
        <v>185</v>
      </c>
      <c r="F103" s="315">
        <v>104.247</v>
      </c>
      <c r="G103" s="39"/>
      <c r="H103" s="45"/>
    </row>
    <row r="104" s="2" customFormat="1" ht="16.8" customHeight="1">
      <c r="A104" s="39"/>
      <c r="B104" s="45"/>
      <c r="C104" s="310" t="s">
        <v>109</v>
      </c>
      <c r="D104" s="311" t="s">
        <v>1</v>
      </c>
      <c r="E104" s="312" t="s">
        <v>1</v>
      </c>
      <c r="F104" s="313">
        <v>68.081999999999994</v>
      </c>
      <c r="G104" s="39"/>
      <c r="H104" s="45"/>
    </row>
    <row r="105" s="2" customFormat="1" ht="16.8" customHeight="1">
      <c r="A105" s="39"/>
      <c r="B105" s="45"/>
      <c r="C105" s="314" t="s">
        <v>1</v>
      </c>
      <c r="D105" s="314" t="s">
        <v>227</v>
      </c>
      <c r="E105" s="18" t="s">
        <v>1</v>
      </c>
      <c r="F105" s="315">
        <v>0</v>
      </c>
      <c r="G105" s="39"/>
      <c r="H105" s="45"/>
    </row>
    <row r="106" s="2" customFormat="1" ht="16.8" customHeight="1">
      <c r="A106" s="39"/>
      <c r="B106" s="45"/>
      <c r="C106" s="314" t="s">
        <v>1</v>
      </c>
      <c r="D106" s="314" t="s">
        <v>395</v>
      </c>
      <c r="E106" s="18" t="s">
        <v>1</v>
      </c>
      <c r="F106" s="315">
        <v>69.269999999999996</v>
      </c>
      <c r="G106" s="39"/>
      <c r="H106" s="45"/>
    </row>
    <row r="107" s="2" customFormat="1" ht="16.8" customHeight="1">
      <c r="A107" s="39"/>
      <c r="B107" s="45"/>
      <c r="C107" s="314" t="s">
        <v>1</v>
      </c>
      <c r="D107" s="314" t="s">
        <v>396</v>
      </c>
      <c r="E107" s="18" t="s">
        <v>1</v>
      </c>
      <c r="F107" s="315">
        <v>-1.1879999999999999</v>
      </c>
      <c r="G107" s="39"/>
      <c r="H107" s="45"/>
    </row>
    <row r="108" s="2" customFormat="1" ht="16.8" customHeight="1">
      <c r="A108" s="39"/>
      <c r="B108" s="45"/>
      <c r="C108" s="314" t="s">
        <v>109</v>
      </c>
      <c r="D108" s="314" t="s">
        <v>394</v>
      </c>
      <c r="E108" s="18" t="s">
        <v>1</v>
      </c>
      <c r="F108" s="315">
        <v>68.081999999999994</v>
      </c>
      <c r="G108" s="39"/>
      <c r="H108" s="45"/>
    </row>
    <row r="109" s="2" customFormat="1" ht="16.8" customHeight="1">
      <c r="A109" s="39"/>
      <c r="B109" s="45"/>
      <c r="C109" s="316" t="s">
        <v>991</v>
      </c>
      <c r="D109" s="39"/>
      <c r="E109" s="39"/>
      <c r="F109" s="39"/>
      <c r="G109" s="39"/>
      <c r="H109" s="45"/>
    </row>
    <row r="110" s="2" customFormat="1">
      <c r="A110" s="39"/>
      <c r="B110" s="45"/>
      <c r="C110" s="314" t="s">
        <v>385</v>
      </c>
      <c r="D110" s="314" t="s">
        <v>1002</v>
      </c>
      <c r="E110" s="18" t="s">
        <v>185</v>
      </c>
      <c r="F110" s="315">
        <v>827.70699999999999</v>
      </c>
      <c r="G110" s="39"/>
      <c r="H110" s="45"/>
    </row>
    <row r="111" s="2" customFormat="1" ht="16.8" customHeight="1">
      <c r="A111" s="39"/>
      <c r="B111" s="45"/>
      <c r="C111" s="314" t="s">
        <v>359</v>
      </c>
      <c r="D111" s="314" t="s">
        <v>1003</v>
      </c>
      <c r="E111" s="18" t="s">
        <v>185</v>
      </c>
      <c r="F111" s="315">
        <v>949.68100000000004</v>
      </c>
      <c r="G111" s="39"/>
      <c r="H111" s="45"/>
    </row>
    <row r="112" s="2" customFormat="1" ht="16.8" customHeight="1">
      <c r="A112" s="39"/>
      <c r="B112" s="45"/>
      <c r="C112" s="314" t="s">
        <v>345</v>
      </c>
      <c r="D112" s="314" t="s">
        <v>1004</v>
      </c>
      <c r="E112" s="18" t="s">
        <v>185</v>
      </c>
      <c r="F112" s="315">
        <v>569.80799999999999</v>
      </c>
      <c r="G112" s="39"/>
      <c r="H112" s="45"/>
    </row>
    <row r="113" s="2" customFormat="1" ht="16.8" customHeight="1">
      <c r="A113" s="39"/>
      <c r="B113" s="45"/>
      <c r="C113" s="314" t="s">
        <v>480</v>
      </c>
      <c r="D113" s="314" t="s">
        <v>1001</v>
      </c>
      <c r="E113" s="18" t="s">
        <v>185</v>
      </c>
      <c r="F113" s="315">
        <v>1156.9980000000001</v>
      </c>
      <c r="G113" s="39"/>
      <c r="H113" s="45"/>
    </row>
    <row r="114" s="2" customFormat="1" ht="16.8" customHeight="1">
      <c r="A114" s="39"/>
      <c r="B114" s="45"/>
      <c r="C114" s="314" t="s">
        <v>401</v>
      </c>
      <c r="D114" s="314" t="s">
        <v>402</v>
      </c>
      <c r="E114" s="18" t="s">
        <v>185</v>
      </c>
      <c r="F114" s="315">
        <v>74.890000000000001</v>
      </c>
      <c r="G114" s="39"/>
      <c r="H114" s="45"/>
    </row>
    <row r="115" s="2" customFormat="1" ht="16.8" customHeight="1">
      <c r="A115" s="39"/>
      <c r="B115" s="45"/>
      <c r="C115" s="310" t="s">
        <v>313</v>
      </c>
      <c r="D115" s="311" t="s">
        <v>1</v>
      </c>
      <c r="E115" s="312" t="s">
        <v>1</v>
      </c>
      <c r="F115" s="313">
        <v>14.039999999999999</v>
      </c>
      <c r="G115" s="39"/>
      <c r="H115" s="45"/>
    </row>
    <row r="116" s="2" customFormat="1" ht="16.8" customHeight="1">
      <c r="A116" s="39"/>
      <c r="B116" s="45"/>
      <c r="C116" s="314" t="s">
        <v>1</v>
      </c>
      <c r="D116" s="314" t="s">
        <v>229</v>
      </c>
      <c r="E116" s="18" t="s">
        <v>1</v>
      </c>
      <c r="F116" s="315">
        <v>0</v>
      </c>
      <c r="G116" s="39"/>
      <c r="H116" s="45"/>
    </row>
    <row r="117" s="2" customFormat="1" ht="16.8" customHeight="1">
      <c r="A117" s="39"/>
      <c r="B117" s="45"/>
      <c r="C117" s="314" t="s">
        <v>313</v>
      </c>
      <c r="D117" s="314" t="s">
        <v>438</v>
      </c>
      <c r="E117" s="18" t="s">
        <v>1</v>
      </c>
      <c r="F117" s="315">
        <v>14.039999999999999</v>
      </c>
      <c r="G117" s="39"/>
      <c r="H117" s="45"/>
    </row>
    <row r="118" s="2" customFormat="1" ht="16.8" customHeight="1">
      <c r="A118" s="39"/>
      <c r="B118" s="45"/>
      <c r="C118" s="316" t="s">
        <v>991</v>
      </c>
      <c r="D118" s="39"/>
      <c r="E118" s="39"/>
      <c r="F118" s="39"/>
      <c r="G118" s="39"/>
      <c r="H118" s="45"/>
    </row>
    <row r="119" s="2" customFormat="1" ht="16.8" customHeight="1">
      <c r="A119" s="39"/>
      <c r="B119" s="45"/>
      <c r="C119" s="314" t="s">
        <v>433</v>
      </c>
      <c r="D119" s="314" t="s">
        <v>999</v>
      </c>
      <c r="E119" s="18" t="s">
        <v>197</v>
      </c>
      <c r="F119" s="315">
        <v>767.85000000000002</v>
      </c>
      <c r="G119" s="39"/>
      <c r="H119" s="45"/>
    </row>
    <row r="120" s="2" customFormat="1" ht="16.8" customHeight="1">
      <c r="A120" s="39"/>
      <c r="B120" s="45"/>
      <c r="C120" s="314" t="s">
        <v>454</v>
      </c>
      <c r="D120" s="314" t="s">
        <v>1006</v>
      </c>
      <c r="E120" s="18" t="s">
        <v>185</v>
      </c>
      <c r="F120" s="315">
        <v>39.810000000000002</v>
      </c>
      <c r="G120" s="39"/>
      <c r="H120" s="45"/>
    </row>
    <row r="121" s="2" customFormat="1" ht="16.8" customHeight="1">
      <c r="A121" s="39"/>
      <c r="B121" s="45"/>
      <c r="C121" s="314" t="s">
        <v>445</v>
      </c>
      <c r="D121" s="314" t="s">
        <v>1000</v>
      </c>
      <c r="E121" s="18" t="s">
        <v>197</v>
      </c>
      <c r="F121" s="315">
        <v>767.85000000000002</v>
      </c>
      <c r="G121" s="39"/>
      <c r="H121" s="45"/>
    </row>
    <row r="122" s="2" customFormat="1" ht="16.8" customHeight="1">
      <c r="A122" s="39"/>
      <c r="B122" s="45"/>
      <c r="C122" s="314" t="s">
        <v>490</v>
      </c>
      <c r="D122" s="314" t="s">
        <v>1007</v>
      </c>
      <c r="E122" s="18" t="s">
        <v>185</v>
      </c>
      <c r="F122" s="315">
        <v>28.609999999999999</v>
      </c>
      <c r="G122" s="39"/>
      <c r="H122" s="45"/>
    </row>
    <row r="123" s="2" customFormat="1" ht="16.8" customHeight="1">
      <c r="A123" s="39"/>
      <c r="B123" s="45"/>
      <c r="C123" s="310" t="s">
        <v>111</v>
      </c>
      <c r="D123" s="311" t="s">
        <v>1</v>
      </c>
      <c r="E123" s="312" t="s">
        <v>1</v>
      </c>
      <c r="F123" s="313">
        <v>25.164000000000001</v>
      </c>
      <c r="G123" s="39"/>
      <c r="H123" s="45"/>
    </row>
    <row r="124" s="2" customFormat="1" ht="16.8" customHeight="1">
      <c r="A124" s="39"/>
      <c r="B124" s="45"/>
      <c r="C124" s="314" t="s">
        <v>1</v>
      </c>
      <c r="D124" s="314" t="s">
        <v>457</v>
      </c>
      <c r="E124" s="18" t="s">
        <v>1</v>
      </c>
      <c r="F124" s="315">
        <v>0</v>
      </c>
      <c r="G124" s="39"/>
      <c r="H124" s="45"/>
    </row>
    <row r="125" s="2" customFormat="1" ht="16.8" customHeight="1">
      <c r="A125" s="39"/>
      <c r="B125" s="45"/>
      <c r="C125" s="314" t="s">
        <v>1</v>
      </c>
      <c r="D125" s="314" t="s">
        <v>229</v>
      </c>
      <c r="E125" s="18" t="s">
        <v>1</v>
      </c>
      <c r="F125" s="315">
        <v>0</v>
      </c>
      <c r="G125" s="39"/>
      <c r="H125" s="45"/>
    </row>
    <row r="126" s="2" customFormat="1" ht="16.8" customHeight="1">
      <c r="A126" s="39"/>
      <c r="B126" s="45"/>
      <c r="C126" s="314" t="s">
        <v>1</v>
      </c>
      <c r="D126" s="314" t="s">
        <v>458</v>
      </c>
      <c r="E126" s="18" t="s">
        <v>1</v>
      </c>
      <c r="F126" s="315">
        <v>29.27</v>
      </c>
      <c r="G126" s="39"/>
      <c r="H126" s="45"/>
    </row>
    <row r="127" s="2" customFormat="1" ht="16.8" customHeight="1">
      <c r="A127" s="39"/>
      <c r="B127" s="45"/>
      <c r="C127" s="314" t="s">
        <v>1</v>
      </c>
      <c r="D127" s="314" t="s">
        <v>459</v>
      </c>
      <c r="E127" s="18" t="s">
        <v>1</v>
      </c>
      <c r="F127" s="315">
        <v>-4.1059999999999999</v>
      </c>
      <c r="G127" s="39"/>
      <c r="H127" s="45"/>
    </row>
    <row r="128" s="2" customFormat="1" ht="16.8" customHeight="1">
      <c r="A128" s="39"/>
      <c r="B128" s="45"/>
      <c r="C128" s="314" t="s">
        <v>111</v>
      </c>
      <c r="D128" s="314" t="s">
        <v>394</v>
      </c>
      <c r="E128" s="18" t="s">
        <v>1</v>
      </c>
      <c r="F128" s="315">
        <v>25.164000000000001</v>
      </c>
      <c r="G128" s="39"/>
      <c r="H128" s="45"/>
    </row>
    <row r="129" s="2" customFormat="1" ht="16.8" customHeight="1">
      <c r="A129" s="39"/>
      <c r="B129" s="45"/>
      <c r="C129" s="316" t="s">
        <v>991</v>
      </c>
      <c r="D129" s="39"/>
      <c r="E129" s="39"/>
      <c r="F129" s="39"/>
      <c r="G129" s="39"/>
      <c r="H129" s="45"/>
    </row>
    <row r="130" s="2" customFormat="1" ht="16.8" customHeight="1">
      <c r="A130" s="39"/>
      <c r="B130" s="45"/>
      <c r="C130" s="314" t="s">
        <v>454</v>
      </c>
      <c r="D130" s="314" t="s">
        <v>1006</v>
      </c>
      <c r="E130" s="18" t="s">
        <v>185</v>
      </c>
      <c r="F130" s="315">
        <v>39.810000000000002</v>
      </c>
      <c r="G130" s="39"/>
      <c r="H130" s="45"/>
    </row>
    <row r="131" s="2" customFormat="1" ht="16.8" customHeight="1">
      <c r="A131" s="39"/>
      <c r="B131" s="45"/>
      <c r="C131" s="314" t="s">
        <v>359</v>
      </c>
      <c r="D131" s="314" t="s">
        <v>1003</v>
      </c>
      <c r="E131" s="18" t="s">
        <v>185</v>
      </c>
      <c r="F131" s="315">
        <v>949.68100000000004</v>
      </c>
      <c r="G131" s="39"/>
      <c r="H131" s="45"/>
    </row>
    <row r="132" s="2" customFormat="1" ht="16.8" customHeight="1">
      <c r="A132" s="39"/>
      <c r="B132" s="45"/>
      <c r="C132" s="314" t="s">
        <v>345</v>
      </c>
      <c r="D132" s="314" t="s">
        <v>1004</v>
      </c>
      <c r="E132" s="18" t="s">
        <v>185</v>
      </c>
      <c r="F132" s="315">
        <v>569.80799999999999</v>
      </c>
      <c r="G132" s="39"/>
      <c r="H132" s="45"/>
    </row>
    <row r="133" s="2" customFormat="1" ht="16.8" customHeight="1">
      <c r="A133" s="39"/>
      <c r="B133" s="45"/>
      <c r="C133" s="314" t="s">
        <v>490</v>
      </c>
      <c r="D133" s="314" t="s">
        <v>1007</v>
      </c>
      <c r="E133" s="18" t="s">
        <v>185</v>
      </c>
      <c r="F133" s="315">
        <v>28.609999999999999</v>
      </c>
      <c r="G133" s="39"/>
      <c r="H133" s="45"/>
    </row>
    <row r="134" s="2" customFormat="1" ht="16.8" customHeight="1">
      <c r="A134" s="39"/>
      <c r="B134" s="45"/>
      <c r="C134" s="310" t="s">
        <v>307</v>
      </c>
      <c r="D134" s="311" t="s">
        <v>1</v>
      </c>
      <c r="E134" s="312" t="s">
        <v>1</v>
      </c>
      <c r="F134" s="313">
        <v>80.310000000000002</v>
      </c>
      <c r="G134" s="39"/>
      <c r="H134" s="45"/>
    </row>
    <row r="135" s="2" customFormat="1" ht="16.8" customHeight="1">
      <c r="A135" s="39"/>
      <c r="B135" s="45"/>
      <c r="C135" s="314" t="s">
        <v>1</v>
      </c>
      <c r="D135" s="314" t="s">
        <v>612</v>
      </c>
      <c r="E135" s="18" t="s">
        <v>1</v>
      </c>
      <c r="F135" s="315">
        <v>0</v>
      </c>
      <c r="G135" s="39"/>
      <c r="H135" s="45"/>
    </row>
    <row r="136" s="2" customFormat="1" ht="16.8" customHeight="1">
      <c r="A136" s="39"/>
      <c r="B136" s="45"/>
      <c r="C136" s="314" t="s">
        <v>1</v>
      </c>
      <c r="D136" s="314" t="s">
        <v>498</v>
      </c>
      <c r="E136" s="18" t="s">
        <v>1</v>
      </c>
      <c r="F136" s="315">
        <v>0</v>
      </c>
      <c r="G136" s="39"/>
      <c r="H136" s="45"/>
    </row>
    <row r="137" s="2" customFormat="1" ht="16.8" customHeight="1">
      <c r="A137" s="39"/>
      <c r="B137" s="45"/>
      <c r="C137" s="314" t="s">
        <v>1</v>
      </c>
      <c r="D137" s="314" t="s">
        <v>299</v>
      </c>
      <c r="E137" s="18" t="s">
        <v>1</v>
      </c>
      <c r="F137" s="315">
        <v>80.310000000000002</v>
      </c>
      <c r="G137" s="39"/>
      <c r="H137" s="45"/>
    </row>
    <row r="138" s="2" customFormat="1" ht="16.8" customHeight="1">
      <c r="A138" s="39"/>
      <c r="B138" s="45"/>
      <c r="C138" s="314" t="s">
        <v>307</v>
      </c>
      <c r="D138" s="314" t="s">
        <v>171</v>
      </c>
      <c r="E138" s="18" t="s">
        <v>1</v>
      </c>
      <c r="F138" s="315">
        <v>80.310000000000002</v>
      </c>
      <c r="G138" s="39"/>
      <c r="H138" s="45"/>
    </row>
    <row r="139" s="2" customFormat="1" ht="16.8" customHeight="1">
      <c r="A139" s="39"/>
      <c r="B139" s="45"/>
      <c r="C139" s="316" t="s">
        <v>991</v>
      </c>
      <c r="D139" s="39"/>
      <c r="E139" s="39"/>
      <c r="F139" s="39"/>
      <c r="G139" s="39"/>
      <c r="H139" s="45"/>
    </row>
    <row r="140" s="2" customFormat="1">
      <c r="A140" s="39"/>
      <c r="B140" s="45"/>
      <c r="C140" s="314" t="s">
        <v>609</v>
      </c>
      <c r="D140" s="314" t="s">
        <v>1008</v>
      </c>
      <c r="E140" s="18" t="s">
        <v>185</v>
      </c>
      <c r="F140" s="315">
        <v>80.310000000000002</v>
      </c>
      <c r="G140" s="39"/>
      <c r="H140" s="45"/>
    </row>
    <row r="141" s="2" customFormat="1" ht="16.8" customHeight="1">
      <c r="A141" s="39"/>
      <c r="B141" s="45"/>
      <c r="C141" s="314" t="s">
        <v>494</v>
      </c>
      <c r="D141" s="314" t="s">
        <v>1009</v>
      </c>
      <c r="E141" s="18" t="s">
        <v>185</v>
      </c>
      <c r="F141" s="315">
        <v>80.310000000000002</v>
      </c>
      <c r="G141" s="39"/>
      <c r="H141" s="45"/>
    </row>
    <row r="142" s="2" customFormat="1" ht="16.8" customHeight="1">
      <c r="A142" s="39"/>
      <c r="B142" s="45"/>
      <c r="C142" s="314" t="s">
        <v>542</v>
      </c>
      <c r="D142" s="314" t="s">
        <v>1010</v>
      </c>
      <c r="E142" s="18" t="s">
        <v>185</v>
      </c>
      <c r="F142" s="315">
        <v>80.310000000000002</v>
      </c>
      <c r="G142" s="39"/>
      <c r="H142" s="45"/>
    </row>
    <row r="143" s="2" customFormat="1" ht="16.8" customHeight="1">
      <c r="A143" s="39"/>
      <c r="B143" s="45"/>
      <c r="C143" s="314" t="s">
        <v>559</v>
      </c>
      <c r="D143" s="314" t="s">
        <v>1011</v>
      </c>
      <c r="E143" s="18" t="s">
        <v>185</v>
      </c>
      <c r="F143" s="315">
        <v>80.310000000000002</v>
      </c>
      <c r="G143" s="39"/>
      <c r="H143" s="45"/>
    </row>
    <row r="144" s="2" customFormat="1" ht="16.8" customHeight="1">
      <c r="A144" s="39"/>
      <c r="B144" s="45"/>
      <c r="C144" s="314" t="s">
        <v>590</v>
      </c>
      <c r="D144" s="314" t="s">
        <v>1012</v>
      </c>
      <c r="E144" s="18" t="s">
        <v>185</v>
      </c>
      <c r="F144" s="315">
        <v>994.30999999999995</v>
      </c>
      <c r="G144" s="39"/>
      <c r="H144" s="45"/>
    </row>
    <row r="145" s="2" customFormat="1">
      <c r="A145" s="39"/>
      <c r="B145" s="45"/>
      <c r="C145" s="314" t="s">
        <v>641</v>
      </c>
      <c r="D145" s="314" t="s">
        <v>1013</v>
      </c>
      <c r="E145" s="18" t="s">
        <v>185</v>
      </c>
      <c r="F145" s="315">
        <v>169.63</v>
      </c>
      <c r="G145" s="39"/>
      <c r="H145" s="45"/>
    </row>
    <row r="146" s="2" customFormat="1" ht="16.8" customHeight="1">
      <c r="A146" s="39"/>
      <c r="B146" s="45"/>
      <c r="C146" s="314" t="s">
        <v>646</v>
      </c>
      <c r="D146" s="314" t="s">
        <v>647</v>
      </c>
      <c r="E146" s="18" t="s">
        <v>185</v>
      </c>
      <c r="F146" s="315">
        <v>88.340999999999994</v>
      </c>
      <c r="G146" s="39"/>
      <c r="H146" s="45"/>
    </row>
    <row r="147" s="2" customFormat="1">
      <c r="A147" s="39"/>
      <c r="B147" s="45"/>
      <c r="C147" s="314" t="s">
        <v>662</v>
      </c>
      <c r="D147" s="314" t="s">
        <v>663</v>
      </c>
      <c r="E147" s="18" t="s">
        <v>185</v>
      </c>
      <c r="F147" s="315">
        <v>88.340999999999994</v>
      </c>
      <c r="G147" s="39"/>
      <c r="H147" s="45"/>
    </row>
    <row r="148" s="2" customFormat="1" ht="16.8" customHeight="1">
      <c r="A148" s="39"/>
      <c r="B148" s="45"/>
      <c r="C148" s="310" t="s">
        <v>305</v>
      </c>
      <c r="D148" s="311" t="s">
        <v>1</v>
      </c>
      <c r="E148" s="312" t="s">
        <v>1</v>
      </c>
      <c r="F148" s="313">
        <v>322.38</v>
      </c>
      <c r="G148" s="39"/>
      <c r="H148" s="45"/>
    </row>
    <row r="149" s="2" customFormat="1" ht="16.8" customHeight="1">
      <c r="A149" s="39"/>
      <c r="B149" s="45"/>
      <c r="C149" s="314" t="s">
        <v>1</v>
      </c>
      <c r="D149" s="314" t="s">
        <v>612</v>
      </c>
      <c r="E149" s="18" t="s">
        <v>1</v>
      </c>
      <c r="F149" s="315">
        <v>0</v>
      </c>
      <c r="G149" s="39"/>
      <c r="H149" s="45"/>
    </row>
    <row r="150" s="2" customFormat="1" ht="16.8" customHeight="1">
      <c r="A150" s="39"/>
      <c r="B150" s="45"/>
      <c r="C150" s="314" t="s">
        <v>1</v>
      </c>
      <c r="D150" s="314" t="s">
        <v>594</v>
      </c>
      <c r="E150" s="18" t="s">
        <v>1</v>
      </c>
      <c r="F150" s="315">
        <v>0</v>
      </c>
      <c r="G150" s="39"/>
      <c r="H150" s="45"/>
    </row>
    <row r="151" s="2" customFormat="1" ht="16.8" customHeight="1">
      <c r="A151" s="39"/>
      <c r="B151" s="45"/>
      <c r="C151" s="314" t="s">
        <v>1</v>
      </c>
      <c r="D151" s="314" t="s">
        <v>621</v>
      </c>
      <c r="E151" s="18" t="s">
        <v>1</v>
      </c>
      <c r="F151" s="315">
        <v>322.38</v>
      </c>
      <c r="G151" s="39"/>
      <c r="H151" s="45"/>
    </row>
    <row r="152" s="2" customFormat="1" ht="16.8" customHeight="1">
      <c r="A152" s="39"/>
      <c r="B152" s="45"/>
      <c r="C152" s="314" t="s">
        <v>305</v>
      </c>
      <c r="D152" s="314" t="s">
        <v>394</v>
      </c>
      <c r="E152" s="18" t="s">
        <v>1</v>
      </c>
      <c r="F152" s="315">
        <v>322.38</v>
      </c>
      <c r="G152" s="39"/>
      <c r="H152" s="45"/>
    </row>
    <row r="153" s="2" customFormat="1" ht="16.8" customHeight="1">
      <c r="A153" s="39"/>
      <c r="B153" s="45"/>
      <c r="C153" s="316" t="s">
        <v>991</v>
      </c>
      <c r="D153" s="39"/>
      <c r="E153" s="39"/>
      <c r="F153" s="39"/>
      <c r="G153" s="39"/>
      <c r="H153" s="45"/>
    </row>
    <row r="154" s="2" customFormat="1">
      <c r="A154" s="39"/>
      <c r="B154" s="45"/>
      <c r="C154" s="314" t="s">
        <v>618</v>
      </c>
      <c r="D154" s="314" t="s">
        <v>1014</v>
      </c>
      <c r="E154" s="18" t="s">
        <v>185</v>
      </c>
      <c r="F154" s="315">
        <v>662.85000000000002</v>
      </c>
      <c r="G154" s="39"/>
      <c r="H154" s="45"/>
    </row>
    <row r="155" s="2" customFormat="1" ht="16.8" customHeight="1">
      <c r="A155" s="39"/>
      <c r="B155" s="45"/>
      <c r="C155" s="314" t="s">
        <v>590</v>
      </c>
      <c r="D155" s="314" t="s">
        <v>1012</v>
      </c>
      <c r="E155" s="18" t="s">
        <v>185</v>
      </c>
      <c r="F155" s="315">
        <v>994.30999999999995</v>
      </c>
      <c r="G155" s="39"/>
      <c r="H155" s="45"/>
    </row>
    <row r="156" s="2" customFormat="1" ht="16.8" customHeight="1">
      <c r="A156" s="39"/>
      <c r="B156" s="45"/>
      <c r="C156" s="314" t="s">
        <v>673</v>
      </c>
      <c r="D156" s="314" t="s">
        <v>674</v>
      </c>
      <c r="E156" s="18" t="s">
        <v>185</v>
      </c>
      <c r="F156" s="315">
        <v>709.23599999999999</v>
      </c>
      <c r="G156" s="39"/>
      <c r="H156" s="45"/>
    </row>
    <row r="157" s="2" customFormat="1" ht="16.8" customHeight="1">
      <c r="A157" s="39"/>
      <c r="B157" s="45"/>
      <c r="C157" s="310" t="s">
        <v>308</v>
      </c>
      <c r="D157" s="311" t="s">
        <v>1</v>
      </c>
      <c r="E157" s="312" t="s">
        <v>1</v>
      </c>
      <c r="F157" s="313">
        <v>251.15000000000001</v>
      </c>
      <c r="G157" s="39"/>
      <c r="H157" s="45"/>
    </row>
    <row r="158" s="2" customFormat="1" ht="16.8" customHeight="1">
      <c r="A158" s="39"/>
      <c r="B158" s="45"/>
      <c r="C158" s="314" t="s">
        <v>1</v>
      </c>
      <c r="D158" s="314" t="s">
        <v>577</v>
      </c>
      <c r="E158" s="18" t="s">
        <v>1</v>
      </c>
      <c r="F158" s="315">
        <v>0</v>
      </c>
      <c r="G158" s="39"/>
      <c r="H158" s="45"/>
    </row>
    <row r="159" s="2" customFormat="1" ht="16.8" customHeight="1">
      <c r="A159" s="39"/>
      <c r="B159" s="45"/>
      <c r="C159" s="314" t="s">
        <v>1</v>
      </c>
      <c r="D159" s="314" t="s">
        <v>622</v>
      </c>
      <c r="E159" s="18" t="s">
        <v>1</v>
      </c>
      <c r="F159" s="315">
        <v>251.15000000000001</v>
      </c>
      <c r="G159" s="39"/>
      <c r="H159" s="45"/>
    </row>
    <row r="160" s="2" customFormat="1" ht="16.8" customHeight="1">
      <c r="A160" s="39"/>
      <c r="B160" s="45"/>
      <c r="C160" s="314" t="s">
        <v>308</v>
      </c>
      <c r="D160" s="314" t="s">
        <v>394</v>
      </c>
      <c r="E160" s="18" t="s">
        <v>1</v>
      </c>
      <c r="F160" s="315">
        <v>251.15000000000001</v>
      </c>
      <c r="G160" s="39"/>
      <c r="H160" s="45"/>
    </row>
    <row r="161" s="2" customFormat="1" ht="16.8" customHeight="1">
      <c r="A161" s="39"/>
      <c r="B161" s="45"/>
      <c r="C161" s="316" t="s">
        <v>991</v>
      </c>
      <c r="D161" s="39"/>
      <c r="E161" s="39"/>
      <c r="F161" s="39"/>
      <c r="G161" s="39"/>
      <c r="H161" s="45"/>
    </row>
    <row r="162" s="2" customFormat="1">
      <c r="A162" s="39"/>
      <c r="B162" s="45"/>
      <c r="C162" s="314" t="s">
        <v>618</v>
      </c>
      <c r="D162" s="314" t="s">
        <v>1014</v>
      </c>
      <c r="E162" s="18" t="s">
        <v>185</v>
      </c>
      <c r="F162" s="315">
        <v>662.85000000000002</v>
      </c>
      <c r="G162" s="39"/>
      <c r="H162" s="45"/>
    </row>
    <row r="163" s="2" customFormat="1" ht="16.8" customHeight="1">
      <c r="A163" s="39"/>
      <c r="B163" s="45"/>
      <c r="C163" s="314" t="s">
        <v>590</v>
      </c>
      <c r="D163" s="314" t="s">
        <v>1012</v>
      </c>
      <c r="E163" s="18" t="s">
        <v>185</v>
      </c>
      <c r="F163" s="315">
        <v>994.30999999999995</v>
      </c>
      <c r="G163" s="39"/>
      <c r="H163" s="45"/>
    </row>
    <row r="164" s="2" customFormat="1">
      <c r="A164" s="39"/>
      <c r="B164" s="45"/>
      <c r="C164" s="314" t="s">
        <v>574</v>
      </c>
      <c r="D164" s="314" t="s">
        <v>1015</v>
      </c>
      <c r="E164" s="18" t="s">
        <v>185</v>
      </c>
      <c r="F164" s="315">
        <v>251.15000000000001</v>
      </c>
      <c r="G164" s="39"/>
      <c r="H164" s="45"/>
    </row>
    <row r="165" s="2" customFormat="1" ht="16.8" customHeight="1">
      <c r="A165" s="39"/>
      <c r="B165" s="45"/>
      <c r="C165" s="314" t="s">
        <v>667</v>
      </c>
      <c r="D165" s="314" t="s">
        <v>668</v>
      </c>
      <c r="E165" s="18" t="s">
        <v>185</v>
      </c>
      <c r="F165" s="315">
        <v>552.52999999999997</v>
      </c>
      <c r="G165" s="39"/>
      <c r="H165" s="45"/>
    </row>
    <row r="166" s="2" customFormat="1" ht="16.8" customHeight="1">
      <c r="A166" s="39"/>
      <c r="B166" s="45"/>
      <c r="C166" s="310" t="s">
        <v>121</v>
      </c>
      <c r="D166" s="311" t="s">
        <v>1</v>
      </c>
      <c r="E166" s="312" t="s">
        <v>1</v>
      </c>
      <c r="F166" s="313">
        <v>29.699999999999999</v>
      </c>
      <c r="G166" s="39"/>
      <c r="H166" s="45"/>
    </row>
    <row r="167" s="2" customFormat="1" ht="16.8" customHeight="1">
      <c r="A167" s="39"/>
      <c r="B167" s="45"/>
      <c r="C167" s="314" t="s">
        <v>1</v>
      </c>
      <c r="D167" s="314" t="s">
        <v>365</v>
      </c>
      <c r="E167" s="18" t="s">
        <v>1</v>
      </c>
      <c r="F167" s="315">
        <v>0</v>
      </c>
      <c r="G167" s="39"/>
      <c r="H167" s="45"/>
    </row>
    <row r="168" s="2" customFormat="1" ht="16.8" customHeight="1">
      <c r="A168" s="39"/>
      <c r="B168" s="45"/>
      <c r="C168" s="314" t="s">
        <v>1</v>
      </c>
      <c r="D168" s="314" t="s">
        <v>213</v>
      </c>
      <c r="E168" s="18" t="s">
        <v>1</v>
      </c>
      <c r="F168" s="315">
        <v>0</v>
      </c>
      <c r="G168" s="39"/>
      <c r="H168" s="45"/>
    </row>
    <row r="169" s="2" customFormat="1" ht="16.8" customHeight="1">
      <c r="A169" s="39"/>
      <c r="B169" s="45"/>
      <c r="C169" s="314" t="s">
        <v>1</v>
      </c>
      <c r="D169" s="314" t="s">
        <v>408</v>
      </c>
      <c r="E169" s="18" t="s">
        <v>1</v>
      </c>
      <c r="F169" s="315">
        <v>29.699999999999999</v>
      </c>
      <c r="G169" s="39"/>
      <c r="H169" s="45"/>
    </row>
    <row r="170" s="2" customFormat="1" ht="16.8" customHeight="1">
      <c r="A170" s="39"/>
      <c r="B170" s="45"/>
      <c r="C170" s="314" t="s">
        <v>121</v>
      </c>
      <c r="D170" s="314" t="s">
        <v>171</v>
      </c>
      <c r="E170" s="18" t="s">
        <v>1</v>
      </c>
      <c r="F170" s="315">
        <v>29.699999999999999</v>
      </c>
      <c r="G170" s="39"/>
      <c r="H170" s="45"/>
    </row>
    <row r="171" s="2" customFormat="1" ht="16.8" customHeight="1">
      <c r="A171" s="39"/>
      <c r="B171" s="45"/>
      <c r="C171" s="316" t="s">
        <v>991</v>
      </c>
      <c r="D171" s="39"/>
      <c r="E171" s="39"/>
      <c r="F171" s="39"/>
      <c r="G171" s="39"/>
      <c r="H171" s="45"/>
    </row>
    <row r="172" s="2" customFormat="1">
      <c r="A172" s="39"/>
      <c r="B172" s="45"/>
      <c r="C172" s="314" t="s">
        <v>405</v>
      </c>
      <c r="D172" s="314" t="s">
        <v>1016</v>
      </c>
      <c r="E172" s="18" t="s">
        <v>185</v>
      </c>
      <c r="F172" s="315">
        <v>29.699999999999999</v>
      </c>
      <c r="G172" s="39"/>
      <c r="H172" s="45"/>
    </row>
    <row r="173" s="2" customFormat="1" ht="16.8" customHeight="1">
      <c r="A173" s="39"/>
      <c r="B173" s="45"/>
      <c r="C173" s="314" t="s">
        <v>355</v>
      </c>
      <c r="D173" s="314" t="s">
        <v>1017</v>
      </c>
      <c r="E173" s="18" t="s">
        <v>185</v>
      </c>
      <c r="F173" s="315">
        <v>91.719999999999999</v>
      </c>
      <c r="G173" s="39"/>
      <c r="H173" s="45"/>
    </row>
    <row r="174" s="2" customFormat="1" ht="16.8" customHeight="1">
      <c r="A174" s="39"/>
      <c r="B174" s="45"/>
      <c r="C174" s="314" t="s">
        <v>338</v>
      </c>
      <c r="D174" s="314" t="s">
        <v>1018</v>
      </c>
      <c r="E174" s="18" t="s">
        <v>185</v>
      </c>
      <c r="F174" s="315">
        <v>55.031999999999996</v>
      </c>
      <c r="G174" s="39"/>
      <c r="H174" s="45"/>
    </row>
    <row r="175" s="2" customFormat="1" ht="16.8" customHeight="1">
      <c r="A175" s="39"/>
      <c r="B175" s="45"/>
      <c r="C175" s="314" t="s">
        <v>471</v>
      </c>
      <c r="D175" s="314" t="s">
        <v>1019</v>
      </c>
      <c r="E175" s="18" t="s">
        <v>185</v>
      </c>
      <c r="F175" s="315">
        <v>91.719999999999999</v>
      </c>
      <c r="G175" s="39"/>
      <c r="H175" s="45"/>
    </row>
    <row r="176" s="2" customFormat="1" ht="16.8" customHeight="1">
      <c r="A176" s="39"/>
      <c r="B176" s="45"/>
      <c r="C176" s="314" t="s">
        <v>414</v>
      </c>
      <c r="D176" s="314" t="s">
        <v>415</v>
      </c>
      <c r="E176" s="18" t="s">
        <v>185</v>
      </c>
      <c r="F176" s="315">
        <v>104.247</v>
      </c>
      <c r="G176" s="39"/>
      <c r="H176" s="45"/>
    </row>
    <row r="177" s="2" customFormat="1" ht="16.8" customHeight="1">
      <c r="A177" s="39"/>
      <c r="B177" s="45"/>
      <c r="C177" s="310" t="s">
        <v>123</v>
      </c>
      <c r="D177" s="311" t="s">
        <v>1</v>
      </c>
      <c r="E177" s="312" t="s">
        <v>1</v>
      </c>
      <c r="F177" s="313">
        <v>56.340000000000003</v>
      </c>
      <c r="G177" s="39"/>
      <c r="H177" s="45"/>
    </row>
    <row r="178" s="2" customFormat="1" ht="16.8" customHeight="1">
      <c r="A178" s="39"/>
      <c r="B178" s="45"/>
      <c r="C178" s="314" t="s">
        <v>1</v>
      </c>
      <c r="D178" s="314" t="s">
        <v>365</v>
      </c>
      <c r="E178" s="18" t="s">
        <v>1</v>
      </c>
      <c r="F178" s="315">
        <v>0</v>
      </c>
      <c r="G178" s="39"/>
      <c r="H178" s="45"/>
    </row>
    <row r="179" s="2" customFormat="1" ht="16.8" customHeight="1">
      <c r="A179" s="39"/>
      <c r="B179" s="45"/>
      <c r="C179" s="314" t="s">
        <v>1</v>
      </c>
      <c r="D179" s="314" t="s">
        <v>215</v>
      </c>
      <c r="E179" s="18" t="s">
        <v>1</v>
      </c>
      <c r="F179" s="315">
        <v>0</v>
      </c>
      <c r="G179" s="39"/>
      <c r="H179" s="45"/>
    </row>
    <row r="180" s="2" customFormat="1" ht="16.8" customHeight="1">
      <c r="A180" s="39"/>
      <c r="B180" s="45"/>
      <c r="C180" s="314" t="s">
        <v>1</v>
      </c>
      <c r="D180" s="314" t="s">
        <v>379</v>
      </c>
      <c r="E180" s="18" t="s">
        <v>1</v>
      </c>
      <c r="F180" s="315">
        <v>56.340000000000003</v>
      </c>
      <c r="G180" s="39"/>
      <c r="H180" s="45"/>
    </row>
    <row r="181" s="2" customFormat="1" ht="16.8" customHeight="1">
      <c r="A181" s="39"/>
      <c r="B181" s="45"/>
      <c r="C181" s="314" t="s">
        <v>123</v>
      </c>
      <c r="D181" s="314" t="s">
        <v>171</v>
      </c>
      <c r="E181" s="18" t="s">
        <v>1</v>
      </c>
      <c r="F181" s="315">
        <v>56.340000000000003</v>
      </c>
      <c r="G181" s="39"/>
      <c r="H181" s="45"/>
    </row>
    <row r="182" s="2" customFormat="1" ht="16.8" customHeight="1">
      <c r="A182" s="39"/>
      <c r="B182" s="45"/>
      <c r="C182" s="316" t="s">
        <v>991</v>
      </c>
      <c r="D182" s="39"/>
      <c r="E182" s="39"/>
      <c r="F182" s="39"/>
      <c r="G182" s="39"/>
      <c r="H182" s="45"/>
    </row>
    <row r="183" s="2" customFormat="1">
      <c r="A183" s="39"/>
      <c r="B183" s="45"/>
      <c r="C183" s="314" t="s">
        <v>376</v>
      </c>
      <c r="D183" s="314" t="s">
        <v>1020</v>
      </c>
      <c r="E183" s="18" t="s">
        <v>185</v>
      </c>
      <c r="F183" s="315">
        <v>56.340000000000003</v>
      </c>
      <c r="G183" s="39"/>
      <c r="H183" s="45"/>
    </row>
    <row r="184" s="2" customFormat="1" ht="16.8" customHeight="1">
      <c r="A184" s="39"/>
      <c r="B184" s="45"/>
      <c r="C184" s="314" t="s">
        <v>355</v>
      </c>
      <c r="D184" s="314" t="s">
        <v>1017</v>
      </c>
      <c r="E184" s="18" t="s">
        <v>185</v>
      </c>
      <c r="F184" s="315">
        <v>91.719999999999999</v>
      </c>
      <c r="G184" s="39"/>
      <c r="H184" s="45"/>
    </row>
    <row r="185" s="2" customFormat="1" ht="16.8" customHeight="1">
      <c r="A185" s="39"/>
      <c r="B185" s="45"/>
      <c r="C185" s="314" t="s">
        <v>338</v>
      </c>
      <c r="D185" s="314" t="s">
        <v>1018</v>
      </c>
      <c r="E185" s="18" t="s">
        <v>185</v>
      </c>
      <c r="F185" s="315">
        <v>55.031999999999996</v>
      </c>
      <c r="G185" s="39"/>
      <c r="H185" s="45"/>
    </row>
    <row r="186" s="2" customFormat="1" ht="16.8" customHeight="1">
      <c r="A186" s="39"/>
      <c r="B186" s="45"/>
      <c r="C186" s="314" t="s">
        <v>471</v>
      </c>
      <c r="D186" s="314" t="s">
        <v>1019</v>
      </c>
      <c r="E186" s="18" t="s">
        <v>185</v>
      </c>
      <c r="F186" s="315">
        <v>91.719999999999999</v>
      </c>
      <c r="G186" s="39"/>
      <c r="H186" s="45"/>
    </row>
    <row r="187" s="2" customFormat="1" ht="16.8" customHeight="1">
      <c r="A187" s="39"/>
      <c r="B187" s="45"/>
      <c r="C187" s="314" t="s">
        <v>380</v>
      </c>
      <c r="D187" s="314" t="s">
        <v>381</v>
      </c>
      <c r="E187" s="18" t="s">
        <v>185</v>
      </c>
      <c r="F187" s="315">
        <v>61.973999999999997</v>
      </c>
      <c r="G187" s="39"/>
      <c r="H187" s="45"/>
    </row>
    <row r="188" s="2" customFormat="1" ht="16.8" customHeight="1">
      <c r="A188" s="39"/>
      <c r="B188" s="45"/>
      <c r="C188" s="310" t="s">
        <v>310</v>
      </c>
      <c r="D188" s="311" t="s">
        <v>1</v>
      </c>
      <c r="E188" s="312" t="s">
        <v>1</v>
      </c>
      <c r="F188" s="313">
        <v>89.319999999999993</v>
      </c>
      <c r="G188" s="39"/>
      <c r="H188" s="45"/>
    </row>
    <row r="189" s="2" customFormat="1" ht="16.8" customHeight="1">
      <c r="A189" s="39"/>
      <c r="B189" s="45"/>
      <c r="C189" s="314" t="s">
        <v>1</v>
      </c>
      <c r="D189" s="314" t="s">
        <v>597</v>
      </c>
      <c r="E189" s="18" t="s">
        <v>1</v>
      </c>
      <c r="F189" s="315">
        <v>0</v>
      </c>
      <c r="G189" s="39"/>
      <c r="H189" s="45"/>
    </row>
    <row r="190" s="2" customFormat="1" ht="16.8" customHeight="1">
      <c r="A190" s="39"/>
      <c r="B190" s="45"/>
      <c r="C190" s="314" t="s">
        <v>1</v>
      </c>
      <c r="D190" s="314" t="s">
        <v>623</v>
      </c>
      <c r="E190" s="18" t="s">
        <v>1</v>
      </c>
      <c r="F190" s="315">
        <v>89.319999999999993</v>
      </c>
      <c r="G190" s="39"/>
      <c r="H190" s="45"/>
    </row>
    <row r="191" s="2" customFormat="1" ht="16.8" customHeight="1">
      <c r="A191" s="39"/>
      <c r="B191" s="45"/>
      <c r="C191" s="314" t="s">
        <v>310</v>
      </c>
      <c r="D191" s="314" t="s">
        <v>394</v>
      </c>
      <c r="E191" s="18" t="s">
        <v>1</v>
      </c>
      <c r="F191" s="315">
        <v>89.319999999999993</v>
      </c>
      <c r="G191" s="39"/>
      <c r="H191" s="45"/>
    </row>
    <row r="192" s="2" customFormat="1" ht="16.8" customHeight="1">
      <c r="A192" s="39"/>
      <c r="B192" s="45"/>
      <c r="C192" s="316" t="s">
        <v>991</v>
      </c>
      <c r="D192" s="39"/>
      <c r="E192" s="39"/>
      <c r="F192" s="39"/>
      <c r="G192" s="39"/>
      <c r="H192" s="45"/>
    </row>
    <row r="193" s="2" customFormat="1">
      <c r="A193" s="39"/>
      <c r="B193" s="45"/>
      <c r="C193" s="314" t="s">
        <v>618</v>
      </c>
      <c r="D193" s="314" t="s">
        <v>1014</v>
      </c>
      <c r="E193" s="18" t="s">
        <v>185</v>
      </c>
      <c r="F193" s="315">
        <v>662.85000000000002</v>
      </c>
      <c r="G193" s="39"/>
      <c r="H193" s="45"/>
    </row>
    <row r="194" s="2" customFormat="1" ht="16.8" customHeight="1">
      <c r="A194" s="39"/>
      <c r="B194" s="45"/>
      <c r="C194" s="314" t="s">
        <v>590</v>
      </c>
      <c r="D194" s="314" t="s">
        <v>1012</v>
      </c>
      <c r="E194" s="18" t="s">
        <v>185</v>
      </c>
      <c r="F194" s="315">
        <v>994.30999999999995</v>
      </c>
      <c r="G194" s="39"/>
      <c r="H194" s="45"/>
    </row>
    <row r="195" s="2" customFormat="1">
      <c r="A195" s="39"/>
      <c r="B195" s="45"/>
      <c r="C195" s="314" t="s">
        <v>641</v>
      </c>
      <c r="D195" s="314" t="s">
        <v>1013</v>
      </c>
      <c r="E195" s="18" t="s">
        <v>185</v>
      </c>
      <c r="F195" s="315">
        <v>169.63</v>
      </c>
      <c r="G195" s="39"/>
      <c r="H195" s="45"/>
    </row>
    <row r="196" s="2" customFormat="1" ht="16.8" customHeight="1">
      <c r="A196" s="39"/>
      <c r="B196" s="45"/>
      <c r="C196" s="314" t="s">
        <v>651</v>
      </c>
      <c r="D196" s="314" t="s">
        <v>652</v>
      </c>
      <c r="E196" s="18" t="s">
        <v>161</v>
      </c>
      <c r="F196" s="315">
        <v>12.773</v>
      </c>
      <c r="G196" s="39"/>
      <c r="H196" s="45"/>
    </row>
    <row r="197" s="2" customFormat="1" ht="16.8" customHeight="1">
      <c r="A197" s="39"/>
      <c r="B197" s="45"/>
      <c r="C197" s="310" t="s">
        <v>125</v>
      </c>
      <c r="D197" s="311" t="s">
        <v>1</v>
      </c>
      <c r="E197" s="312" t="s">
        <v>1</v>
      </c>
      <c r="F197" s="313">
        <v>5.6799999999999997</v>
      </c>
      <c r="G197" s="39"/>
      <c r="H197" s="45"/>
    </row>
    <row r="198" s="2" customFormat="1" ht="16.8" customHeight="1">
      <c r="A198" s="39"/>
      <c r="B198" s="45"/>
      <c r="C198" s="314" t="s">
        <v>1</v>
      </c>
      <c r="D198" s="314" t="s">
        <v>365</v>
      </c>
      <c r="E198" s="18" t="s">
        <v>1</v>
      </c>
      <c r="F198" s="315">
        <v>0</v>
      </c>
      <c r="G198" s="39"/>
      <c r="H198" s="45"/>
    </row>
    <row r="199" s="2" customFormat="1" ht="16.8" customHeight="1">
      <c r="A199" s="39"/>
      <c r="B199" s="45"/>
      <c r="C199" s="314" t="s">
        <v>1</v>
      </c>
      <c r="D199" s="314" t="s">
        <v>217</v>
      </c>
      <c r="E199" s="18" t="s">
        <v>1</v>
      </c>
      <c r="F199" s="315">
        <v>0</v>
      </c>
      <c r="G199" s="39"/>
      <c r="H199" s="45"/>
    </row>
    <row r="200" s="2" customFormat="1" ht="16.8" customHeight="1">
      <c r="A200" s="39"/>
      <c r="B200" s="45"/>
      <c r="C200" s="314" t="s">
        <v>1</v>
      </c>
      <c r="D200" s="314" t="s">
        <v>366</v>
      </c>
      <c r="E200" s="18" t="s">
        <v>1</v>
      </c>
      <c r="F200" s="315">
        <v>5.6799999999999997</v>
      </c>
      <c r="G200" s="39"/>
      <c r="H200" s="45"/>
    </row>
    <row r="201" s="2" customFormat="1" ht="16.8" customHeight="1">
      <c r="A201" s="39"/>
      <c r="B201" s="45"/>
      <c r="C201" s="314" t="s">
        <v>125</v>
      </c>
      <c r="D201" s="314" t="s">
        <v>171</v>
      </c>
      <c r="E201" s="18" t="s">
        <v>1</v>
      </c>
      <c r="F201" s="315">
        <v>5.6799999999999997</v>
      </c>
      <c r="G201" s="39"/>
      <c r="H201" s="45"/>
    </row>
    <row r="202" s="2" customFormat="1" ht="16.8" customHeight="1">
      <c r="A202" s="39"/>
      <c r="B202" s="45"/>
      <c r="C202" s="316" t="s">
        <v>991</v>
      </c>
      <c r="D202" s="39"/>
      <c r="E202" s="39"/>
      <c r="F202" s="39"/>
      <c r="G202" s="39"/>
      <c r="H202" s="45"/>
    </row>
    <row r="203" s="2" customFormat="1">
      <c r="A203" s="39"/>
      <c r="B203" s="45"/>
      <c r="C203" s="314" t="s">
        <v>362</v>
      </c>
      <c r="D203" s="314" t="s">
        <v>1021</v>
      </c>
      <c r="E203" s="18" t="s">
        <v>185</v>
      </c>
      <c r="F203" s="315">
        <v>5.6799999999999997</v>
      </c>
      <c r="G203" s="39"/>
      <c r="H203" s="45"/>
    </row>
    <row r="204" s="2" customFormat="1" ht="16.8" customHeight="1">
      <c r="A204" s="39"/>
      <c r="B204" s="45"/>
      <c r="C204" s="314" t="s">
        <v>355</v>
      </c>
      <c r="D204" s="314" t="s">
        <v>1017</v>
      </c>
      <c r="E204" s="18" t="s">
        <v>185</v>
      </c>
      <c r="F204" s="315">
        <v>91.719999999999999</v>
      </c>
      <c r="G204" s="39"/>
      <c r="H204" s="45"/>
    </row>
    <row r="205" s="2" customFormat="1" ht="16.8" customHeight="1">
      <c r="A205" s="39"/>
      <c r="B205" s="45"/>
      <c r="C205" s="314" t="s">
        <v>338</v>
      </c>
      <c r="D205" s="314" t="s">
        <v>1018</v>
      </c>
      <c r="E205" s="18" t="s">
        <v>185</v>
      </c>
      <c r="F205" s="315">
        <v>55.031999999999996</v>
      </c>
      <c r="G205" s="39"/>
      <c r="H205" s="45"/>
    </row>
    <row r="206" s="2" customFormat="1" ht="16.8" customHeight="1">
      <c r="A206" s="39"/>
      <c r="B206" s="45"/>
      <c r="C206" s="314" t="s">
        <v>471</v>
      </c>
      <c r="D206" s="314" t="s">
        <v>1019</v>
      </c>
      <c r="E206" s="18" t="s">
        <v>185</v>
      </c>
      <c r="F206" s="315">
        <v>91.719999999999999</v>
      </c>
      <c r="G206" s="39"/>
      <c r="H206" s="45"/>
    </row>
    <row r="207" s="2" customFormat="1" ht="16.8" customHeight="1">
      <c r="A207" s="39"/>
      <c r="B207" s="45"/>
      <c r="C207" s="314" t="s">
        <v>372</v>
      </c>
      <c r="D207" s="314" t="s">
        <v>373</v>
      </c>
      <c r="E207" s="18" t="s">
        <v>185</v>
      </c>
      <c r="F207" s="315">
        <v>27.521999999999998</v>
      </c>
      <c r="G207" s="39"/>
      <c r="H207" s="45"/>
    </row>
    <row r="208" s="2" customFormat="1" ht="16.8" customHeight="1">
      <c r="A208" s="39"/>
      <c r="B208" s="45"/>
      <c r="C208" s="310" t="s">
        <v>113</v>
      </c>
      <c r="D208" s="311" t="s">
        <v>1</v>
      </c>
      <c r="E208" s="312" t="s">
        <v>1</v>
      </c>
      <c r="F208" s="313">
        <v>19.34</v>
      </c>
      <c r="G208" s="39"/>
      <c r="H208" s="45"/>
    </row>
    <row r="209" s="2" customFormat="1" ht="16.8" customHeight="1">
      <c r="A209" s="39"/>
      <c r="B209" s="45"/>
      <c r="C209" s="314" t="s">
        <v>1</v>
      </c>
      <c r="D209" s="314" t="s">
        <v>365</v>
      </c>
      <c r="E209" s="18" t="s">
        <v>1</v>
      </c>
      <c r="F209" s="315">
        <v>0</v>
      </c>
      <c r="G209" s="39"/>
      <c r="H209" s="45"/>
    </row>
    <row r="210" s="2" customFormat="1" ht="16.8" customHeight="1">
      <c r="A210" s="39"/>
      <c r="B210" s="45"/>
      <c r="C210" s="314" t="s">
        <v>1</v>
      </c>
      <c r="D210" s="314" t="s">
        <v>231</v>
      </c>
      <c r="E210" s="18" t="s">
        <v>1</v>
      </c>
      <c r="F210" s="315">
        <v>0</v>
      </c>
      <c r="G210" s="39"/>
      <c r="H210" s="45"/>
    </row>
    <row r="211" s="2" customFormat="1" ht="16.8" customHeight="1">
      <c r="A211" s="39"/>
      <c r="B211" s="45"/>
      <c r="C211" s="314" t="s">
        <v>1</v>
      </c>
      <c r="D211" s="314" t="s">
        <v>370</v>
      </c>
      <c r="E211" s="18" t="s">
        <v>1</v>
      </c>
      <c r="F211" s="315">
        <v>19.34</v>
      </c>
      <c r="G211" s="39"/>
      <c r="H211" s="45"/>
    </row>
    <row r="212" s="2" customFormat="1" ht="16.8" customHeight="1">
      <c r="A212" s="39"/>
      <c r="B212" s="45"/>
      <c r="C212" s="314" t="s">
        <v>113</v>
      </c>
      <c r="D212" s="314" t="s">
        <v>171</v>
      </c>
      <c r="E212" s="18" t="s">
        <v>1</v>
      </c>
      <c r="F212" s="315">
        <v>19.34</v>
      </c>
      <c r="G212" s="39"/>
      <c r="H212" s="45"/>
    </row>
    <row r="213" s="2" customFormat="1" ht="16.8" customHeight="1">
      <c r="A213" s="39"/>
      <c r="B213" s="45"/>
      <c r="C213" s="316" t="s">
        <v>991</v>
      </c>
      <c r="D213" s="39"/>
      <c r="E213" s="39"/>
      <c r="F213" s="39"/>
      <c r="G213" s="39"/>
      <c r="H213" s="45"/>
    </row>
    <row r="214" s="2" customFormat="1">
      <c r="A214" s="39"/>
      <c r="B214" s="45"/>
      <c r="C214" s="314" t="s">
        <v>367</v>
      </c>
      <c r="D214" s="314" t="s">
        <v>1022</v>
      </c>
      <c r="E214" s="18" t="s">
        <v>185</v>
      </c>
      <c r="F214" s="315">
        <v>19.34</v>
      </c>
      <c r="G214" s="39"/>
      <c r="H214" s="45"/>
    </row>
    <row r="215" s="2" customFormat="1" ht="16.8" customHeight="1">
      <c r="A215" s="39"/>
      <c r="B215" s="45"/>
      <c r="C215" s="314" t="s">
        <v>359</v>
      </c>
      <c r="D215" s="314" t="s">
        <v>1003</v>
      </c>
      <c r="E215" s="18" t="s">
        <v>185</v>
      </c>
      <c r="F215" s="315">
        <v>949.68100000000004</v>
      </c>
      <c r="G215" s="39"/>
      <c r="H215" s="45"/>
    </row>
    <row r="216" s="2" customFormat="1" ht="16.8" customHeight="1">
      <c r="A216" s="39"/>
      <c r="B216" s="45"/>
      <c r="C216" s="314" t="s">
        <v>345</v>
      </c>
      <c r="D216" s="314" t="s">
        <v>1004</v>
      </c>
      <c r="E216" s="18" t="s">
        <v>185</v>
      </c>
      <c r="F216" s="315">
        <v>569.80799999999999</v>
      </c>
      <c r="G216" s="39"/>
      <c r="H216" s="45"/>
    </row>
    <row r="217" s="2" customFormat="1" ht="16.8" customHeight="1">
      <c r="A217" s="39"/>
      <c r="B217" s="45"/>
      <c r="C217" s="314" t="s">
        <v>480</v>
      </c>
      <c r="D217" s="314" t="s">
        <v>1001</v>
      </c>
      <c r="E217" s="18" t="s">
        <v>185</v>
      </c>
      <c r="F217" s="315">
        <v>1156.9980000000001</v>
      </c>
      <c r="G217" s="39"/>
      <c r="H217" s="45"/>
    </row>
    <row r="218" s="2" customFormat="1" ht="16.8" customHeight="1">
      <c r="A218" s="39"/>
      <c r="B218" s="45"/>
      <c r="C218" s="314" t="s">
        <v>372</v>
      </c>
      <c r="D218" s="314" t="s">
        <v>373</v>
      </c>
      <c r="E218" s="18" t="s">
        <v>185</v>
      </c>
      <c r="F218" s="315">
        <v>27.521999999999998</v>
      </c>
      <c r="G218" s="39"/>
      <c r="H218" s="45"/>
    </row>
    <row r="219" s="2" customFormat="1" ht="16.8" customHeight="1">
      <c r="A219" s="39"/>
      <c r="B219" s="45"/>
      <c r="C219" s="310" t="s">
        <v>312</v>
      </c>
      <c r="D219" s="311" t="s">
        <v>1</v>
      </c>
      <c r="E219" s="312" t="s">
        <v>1</v>
      </c>
      <c r="F219" s="313">
        <v>21</v>
      </c>
      <c r="G219" s="39"/>
      <c r="H219" s="45"/>
    </row>
    <row r="220" s="2" customFormat="1" ht="16.8" customHeight="1">
      <c r="A220" s="39"/>
      <c r="B220" s="45"/>
      <c r="C220" s="314" t="s">
        <v>1</v>
      </c>
      <c r="D220" s="314" t="s">
        <v>722</v>
      </c>
      <c r="E220" s="18" t="s">
        <v>1</v>
      </c>
      <c r="F220" s="315">
        <v>0</v>
      </c>
      <c r="G220" s="39"/>
      <c r="H220" s="45"/>
    </row>
    <row r="221" s="2" customFormat="1" ht="16.8" customHeight="1">
      <c r="A221" s="39"/>
      <c r="B221" s="45"/>
      <c r="C221" s="314" t="s">
        <v>1</v>
      </c>
      <c r="D221" s="314" t="s">
        <v>181</v>
      </c>
      <c r="E221" s="18" t="s">
        <v>1</v>
      </c>
      <c r="F221" s="315">
        <v>0</v>
      </c>
      <c r="G221" s="39"/>
      <c r="H221" s="45"/>
    </row>
    <row r="222" s="2" customFormat="1" ht="16.8" customHeight="1">
      <c r="A222" s="39"/>
      <c r="B222" s="45"/>
      <c r="C222" s="314" t="s">
        <v>1</v>
      </c>
      <c r="D222" s="314" t="s">
        <v>285</v>
      </c>
      <c r="E222" s="18" t="s">
        <v>1</v>
      </c>
      <c r="F222" s="315">
        <v>21</v>
      </c>
      <c r="G222" s="39"/>
      <c r="H222" s="45"/>
    </row>
    <row r="223" s="2" customFormat="1" ht="16.8" customHeight="1">
      <c r="A223" s="39"/>
      <c r="B223" s="45"/>
      <c r="C223" s="314" t="s">
        <v>312</v>
      </c>
      <c r="D223" s="314" t="s">
        <v>171</v>
      </c>
      <c r="E223" s="18" t="s">
        <v>1</v>
      </c>
      <c r="F223" s="315">
        <v>21</v>
      </c>
      <c r="G223" s="39"/>
      <c r="H223" s="45"/>
    </row>
    <row r="224" s="2" customFormat="1" ht="16.8" customHeight="1">
      <c r="A224" s="39"/>
      <c r="B224" s="45"/>
      <c r="C224" s="316" t="s">
        <v>991</v>
      </c>
      <c r="D224" s="39"/>
      <c r="E224" s="39"/>
      <c r="F224" s="39"/>
      <c r="G224" s="39"/>
      <c r="H224" s="45"/>
    </row>
    <row r="225" s="2" customFormat="1">
      <c r="A225" s="39"/>
      <c r="B225" s="45"/>
      <c r="C225" s="314" t="s">
        <v>719</v>
      </c>
      <c r="D225" s="314" t="s">
        <v>1023</v>
      </c>
      <c r="E225" s="18" t="s">
        <v>185</v>
      </c>
      <c r="F225" s="315">
        <v>21</v>
      </c>
      <c r="G225" s="39"/>
      <c r="H225" s="45"/>
    </row>
    <row r="226" s="2" customFormat="1" ht="16.8" customHeight="1">
      <c r="A226" s="39"/>
      <c r="B226" s="45"/>
      <c r="C226" s="314" t="s">
        <v>706</v>
      </c>
      <c r="D226" s="314" t="s">
        <v>1024</v>
      </c>
      <c r="E226" s="18" t="s">
        <v>197</v>
      </c>
      <c r="F226" s="315">
        <v>42</v>
      </c>
      <c r="G226" s="39"/>
      <c r="H226" s="45"/>
    </row>
    <row r="227" s="2" customFormat="1" ht="16.8" customHeight="1">
      <c r="A227" s="39"/>
      <c r="B227" s="45"/>
      <c r="C227" s="314" t="s">
        <v>679</v>
      </c>
      <c r="D227" s="314" t="s">
        <v>680</v>
      </c>
      <c r="E227" s="18" t="s">
        <v>185</v>
      </c>
      <c r="F227" s="315">
        <v>23.100000000000001</v>
      </c>
      <c r="G227" s="39"/>
      <c r="H227" s="45"/>
    </row>
    <row r="228" s="2" customFormat="1" ht="16.8" customHeight="1">
      <c r="A228" s="39"/>
      <c r="B228" s="45"/>
      <c r="C228" s="314" t="s">
        <v>712</v>
      </c>
      <c r="D228" s="314" t="s">
        <v>713</v>
      </c>
      <c r="E228" s="18" t="s">
        <v>161</v>
      </c>
      <c r="F228" s="315">
        <v>4.6200000000000001</v>
      </c>
      <c r="G228" s="39"/>
      <c r="H228" s="45"/>
    </row>
    <row r="229" s="2" customFormat="1" ht="16.8" customHeight="1">
      <c r="A229" s="39"/>
      <c r="B229" s="45"/>
      <c r="C229" s="310" t="s">
        <v>303</v>
      </c>
      <c r="D229" s="311" t="s">
        <v>1</v>
      </c>
      <c r="E229" s="312" t="s">
        <v>1</v>
      </c>
      <c r="F229" s="313">
        <v>50.548999999999999</v>
      </c>
      <c r="G229" s="39"/>
      <c r="H229" s="45"/>
    </row>
    <row r="230" s="2" customFormat="1" ht="16.8" customHeight="1">
      <c r="A230" s="39"/>
      <c r="B230" s="45"/>
      <c r="C230" s="314" t="s">
        <v>1</v>
      </c>
      <c r="D230" s="314" t="s">
        <v>516</v>
      </c>
      <c r="E230" s="18" t="s">
        <v>1</v>
      </c>
      <c r="F230" s="315">
        <v>0</v>
      </c>
      <c r="G230" s="39"/>
      <c r="H230" s="45"/>
    </row>
    <row r="231" s="2" customFormat="1" ht="16.8" customHeight="1">
      <c r="A231" s="39"/>
      <c r="B231" s="45"/>
      <c r="C231" s="314" t="s">
        <v>1</v>
      </c>
      <c r="D231" s="314" t="s">
        <v>510</v>
      </c>
      <c r="E231" s="18" t="s">
        <v>1</v>
      </c>
      <c r="F231" s="315">
        <v>0</v>
      </c>
      <c r="G231" s="39"/>
      <c r="H231" s="45"/>
    </row>
    <row r="232" s="2" customFormat="1" ht="16.8" customHeight="1">
      <c r="A232" s="39"/>
      <c r="B232" s="45"/>
      <c r="C232" s="314" t="s">
        <v>1</v>
      </c>
      <c r="D232" s="314" t="s">
        <v>517</v>
      </c>
      <c r="E232" s="18" t="s">
        <v>1</v>
      </c>
      <c r="F232" s="315">
        <v>50.548999999999999</v>
      </c>
      <c r="G232" s="39"/>
      <c r="H232" s="45"/>
    </row>
    <row r="233" s="2" customFormat="1" ht="16.8" customHeight="1">
      <c r="A233" s="39"/>
      <c r="B233" s="45"/>
      <c r="C233" s="314" t="s">
        <v>303</v>
      </c>
      <c r="D233" s="314" t="s">
        <v>171</v>
      </c>
      <c r="E233" s="18" t="s">
        <v>1</v>
      </c>
      <c r="F233" s="315">
        <v>50.548999999999999</v>
      </c>
      <c r="G233" s="39"/>
      <c r="H233" s="45"/>
    </row>
    <row r="234" s="2" customFormat="1" ht="16.8" customHeight="1">
      <c r="A234" s="39"/>
      <c r="B234" s="45"/>
      <c r="C234" s="316" t="s">
        <v>991</v>
      </c>
      <c r="D234" s="39"/>
      <c r="E234" s="39"/>
      <c r="F234" s="39"/>
      <c r="G234" s="39"/>
      <c r="H234" s="45"/>
    </row>
    <row r="235" s="2" customFormat="1" ht="16.8" customHeight="1">
      <c r="A235" s="39"/>
      <c r="B235" s="45"/>
      <c r="C235" s="314" t="s">
        <v>513</v>
      </c>
      <c r="D235" s="314" t="s">
        <v>1025</v>
      </c>
      <c r="E235" s="18" t="s">
        <v>185</v>
      </c>
      <c r="F235" s="315">
        <v>50.548999999999999</v>
      </c>
      <c r="G235" s="39"/>
      <c r="H235" s="45"/>
    </row>
    <row r="236" s="2" customFormat="1" ht="16.8" customHeight="1">
      <c r="A236" s="39"/>
      <c r="B236" s="45"/>
      <c r="C236" s="314" t="s">
        <v>506</v>
      </c>
      <c r="D236" s="314" t="s">
        <v>1026</v>
      </c>
      <c r="E236" s="18" t="s">
        <v>185</v>
      </c>
      <c r="F236" s="315">
        <v>50.548999999999999</v>
      </c>
      <c r="G236" s="39"/>
      <c r="H236" s="45"/>
    </row>
    <row r="237" s="2" customFormat="1" ht="16.8" customHeight="1">
      <c r="A237" s="39"/>
      <c r="B237" s="45"/>
      <c r="C237" s="310" t="s">
        <v>116</v>
      </c>
      <c r="D237" s="311" t="s">
        <v>1</v>
      </c>
      <c r="E237" s="312" t="s">
        <v>1</v>
      </c>
      <c r="F237" s="313">
        <v>11.199999999999999</v>
      </c>
      <c r="G237" s="39"/>
      <c r="H237" s="45"/>
    </row>
    <row r="238" s="2" customFormat="1" ht="16.8" customHeight="1">
      <c r="A238" s="39"/>
      <c r="B238" s="45"/>
      <c r="C238" s="314" t="s">
        <v>1</v>
      </c>
      <c r="D238" s="314" t="s">
        <v>462</v>
      </c>
      <c r="E238" s="18" t="s">
        <v>1</v>
      </c>
      <c r="F238" s="315">
        <v>0</v>
      </c>
      <c r="G238" s="39"/>
      <c r="H238" s="45"/>
    </row>
    <row r="239" s="2" customFormat="1" ht="16.8" customHeight="1">
      <c r="A239" s="39"/>
      <c r="B239" s="45"/>
      <c r="C239" s="314" t="s">
        <v>1</v>
      </c>
      <c r="D239" s="314" t="s">
        <v>463</v>
      </c>
      <c r="E239" s="18" t="s">
        <v>1</v>
      </c>
      <c r="F239" s="315">
        <v>11.199999999999999</v>
      </c>
      <c r="G239" s="39"/>
      <c r="H239" s="45"/>
    </row>
    <row r="240" s="2" customFormat="1" ht="16.8" customHeight="1">
      <c r="A240" s="39"/>
      <c r="B240" s="45"/>
      <c r="C240" s="314" t="s">
        <v>116</v>
      </c>
      <c r="D240" s="314" t="s">
        <v>394</v>
      </c>
      <c r="E240" s="18" t="s">
        <v>1</v>
      </c>
      <c r="F240" s="315">
        <v>11.199999999999999</v>
      </c>
      <c r="G240" s="39"/>
      <c r="H240" s="45"/>
    </row>
    <row r="241" s="2" customFormat="1" ht="16.8" customHeight="1">
      <c r="A241" s="39"/>
      <c r="B241" s="45"/>
      <c r="C241" s="316" t="s">
        <v>991</v>
      </c>
      <c r="D241" s="39"/>
      <c r="E241" s="39"/>
      <c r="F241" s="39"/>
      <c r="G241" s="39"/>
      <c r="H241" s="45"/>
    </row>
    <row r="242" s="2" customFormat="1" ht="16.8" customHeight="1">
      <c r="A242" s="39"/>
      <c r="B242" s="45"/>
      <c r="C242" s="314" t="s">
        <v>454</v>
      </c>
      <c r="D242" s="314" t="s">
        <v>1006</v>
      </c>
      <c r="E242" s="18" t="s">
        <v>185</v>
      </c>
      <c r="F242" s="315">
        <v>39.810000000000002</v>
      </c>
      <c r="G242" s="39"/>
      <c r="H242" s="45"/>
    </row>
    <row r="243" s="2" customFormat="1" ht="16.8" customHeight="1">
      <c r="A243" s="39"/>
      <c r="B243" s="45"/>
      <c r="C243" s="314" t="s">
        <v>359</v>
      </c>
      <c r="D243" s="314" t="s">
        <v>1003</v>
      </c>
      <c r="E243" s="18" t="s">
        <v>185</v>
      </c>
      <c r="F243" s="315">
        <v>949.68100000000004</v>
      </c>
      <c r="G243" s="39"/>
      <c r="H243" s="45"/>
    </row>
    <row r="244" s="2" customFormat="1" ht="16.8" customHeight="1">
      <c r="A244" s="39"/>
      <c r="B244" s="45"/>
      <c r="C244" s="314" t="s">
        <v>345</v>
      </c>
      <c r="D244" s="314" t="s">
        <v>1004</v>
      </c>
      <c r="E244" s="18" t="s">
        <v>185</v>
      </c>
      <c r="F244" s="315">
        <v>569.80799999999999</v>
      </c>
      <c r="G244" s="39"/>
      <c r="H244" s="45"/>
    </row>
    <row r="245" s="2" customFormat="1" ht="16.8" customHeight="1">
      <c r="A245" s="39"/>
      <c r="B245" s="45"/>
      <c r="C245" s="314" t="s">
        <v>480</v>
      </c>
      <c r="D245" s="314" t="s">
        <v>1001</v>
      </c>
      <c r="E245" s="18" t="s">
        <v>185</v>
      </c>
      <c r="F245" s="315">
        <v>1156.9980000000001</v>
      </c>
      <c r="G245" s="39"/>
      <c r="H245" s="45"/>
    </row>
    <row r="246" s="2" customFormat="1" ht="16.8" customHeight="1">
      <c r="A246" s="39"/>
      <c r="B246" s="45"/>
      <c r="C246" s="310" t="s">
        <v>119</v>
      </c>
      <c r="D246" s="311" t="s">
        <v>1</v>
      </c>
      <c r="E246" s="312" t="s">
        <v>1</v>
      </c>
      <c r="F246" s="313">
        <v>1.2</v>
      </c>
      <c r="G246" s="39"/>
      <c r="H246" s="45"/>
    </row>
    <row r="247" s="2" customFormat="1" ht="16.8" customHeight="1">
      <c r="A247" s="39"/>
      <c r="B247" s="45"/>
      <c r="C247" s="314" t="s">
        <v>1</v>
      </c>
      <c r="D247" s="314" t="s">
        <v>464</v>
      </c>
      <c r="E247" s="18" t="s">
        <v>1</v>
      </c>
      <c r="F247" s="315">
        <v>0</v>
      </c>
      <c r="G247" s="39"/>
      <c r="H247" s="45"/>
    </row>
    <row r="248" s="2" customFormat="1" ht="16.8" customHeight="1">
      <c r="A248" s="39"/>
      <c r="B248" s="45"/>
      <c r="C248" s="314" t="s">
        <v>1</v>
      </c>
      <c r="D248" s="314" t="s">
        <v>465</v>
      </c>
      <c r="E248" s="18" t="s">
        <v>1</v>
      </c>
      <c r="F248" s="315">
        <v>1.2</v>
      </c>
      <c r="G248" s="39"/>
      <c r="H248" s="45"/>
    </row>
    <row r="249" s="2" customFormat="1" ht="16.8" customHeight="1">
      <c r="A249" s="39"/>
      <c r="B249" s="45"/>
      <c r="C249" s="314" t="s">
        <v>119</v>
      </c>
      <c r="D249" s="314" t="s">
        <v>394</v>
      </c>
      <c r="E249" s="18" t="s">
        <v>1</v>
      </c>
      <c r="F249" s="315">
        <v>1.2</v>
      </c>
      <c r="G249" s="39"/>
      <c r="H249" s="45"/>
    </row>
    <row r="250" s="2" customFormat="1" ht="16.8" customHeight="1">
      <c r="A250" s="39"/>
      <c r="B250" s="45"/>
      <c r="C250" s="316" t="s">
        <v>991</v>
      </c>
      <c r="D250" s="39"/>
      <c r="E250" s="39"/>
      <c r="F250" s="39"/>
      <c r="G250" s="39"/>
      <c r="H250" s="45"/>
    </row>
    <row r="251" s="2" customFormat="1" ht="16.8" customHeight="1">
      <c r="A251" s="39"/>
      <c r="B251" s="45"/>
      <c r="C251" s="314" t="s">
        <v>454</v>
      </c>
      <c r="D251" s="314" t="s">
        <v>1006</v>
      </c>
      <c r="E251" s="18" t="s">
        <v>185</v>
      </c>
      <c r="F251" s="315">
        <v>39.810000000000002</v>
      </c>
      <c r="G251" s="39"/>
      <c r="H251" s="45"/>
    </row>
    <row r="252" s="2" customFormat="1" ht="16.8" customHeight="1">
      <c r="A252" s="39"/>
      <c r="B252" s="45"/>
      <c r="C252" s="314" t="s">
        <v>359</v>
      </c>
      <c r="D252" s="314" t="s">
        <v>1003</v>
      </c>
      <c r="E252" s="18" t="s">
        <v>185</v>
      </c>
      <c r="F252" s="315">
        <v>949.68100000000004</v>
      </c>
      <c r="G252" s="39"/>
      <c r="H252" s="45"/>
    </row>
    <row r="253" s="2" customFormat="1" ht="16.8" customHeight="1">
      <c r="A253" s="39"/>
      <c r="B253" s="45"/>
      <c r="C253" s="314" t="s">
        <v>345</v>
      </c>
      <c r="D253" s="314" t="s">
        <v>1004</v>
      </c>
      <c r="E253" s="18" t="s">
        <v>185</v>
      </c>
      <c r="F253" s="315">
        <v>569.80799999999999</v>
      </c>
      <c r="G253" s="39"/>
      <c r="H253" s="45"/>
    </row>
    <row r="254" s="2" customFormat="1" ht="16.8" customHeight="1">
      <c r="A254" s="39"/>
      <c r="B254" s="45"/>
      <c r="C254" s="314" t="s">
        <v>490</v>
      </c>
      <c r="D254" s="314" t="s">
        <v>1007</v>
      </c>
      <c r="E254" s="18" t="s">
        <v>185</v>
      </c>
      <c r="F254" s="315">
        <v>28.609999999999999</v>
      </c>
      <c r="G254" s="39"/>
      <c r="H254" s="45"/>
    </row>
    <row r="255" s="2" customFormat="1" ht="16.8" customHeight="1">
      <c r="A255" s="39"/>
      <c r="B255" s="45"/>
      <c r="C255" s="310" t="s">
        <v>1027</v>
      </c>
      <c r="D255" s="311" t="s">
        <v>1</v>
      </c>
      <c r="E255" s="312" t="s">
        <v>1</v>
      </c>
      <c r="F255" s="313">
        <v>42.32</v>
      </c>
      <c r="G255" s="39"/>
      <c r="H255" s="45"/>
    </row>
    <row r="256" s="2" customFormat="1" ht="16.8" customHeight="1">
      <c r="A256" s="39"/>
      <c r="B256" s="45"/>
      <c r="C256" s="310" t="s">
        <v>1028</v>
      </c>
      <c r="D256" s="311" t="s">
        <v>1</v>
      </c>
      <c r="E256" s="312" t="s">
        <v>1</v>
      </c>
      <c r="F256" s="313">
        <v>22.77</v>
      </c>
      <c r="G256" s="39"/>
      <c r="H256" s="45"/>
    </row>
    <row r="257" s="2" customFormat="1" ht="16.8" customHeight="1">
      <c r="A257" s="39"/>
      <c r="B257" s="45"/>
      <c r="C257" s="310" t="s">
        <v>1029</v>
      </c>
      <c r="D257" s="311" t="s">
        <v>1</v>
      </c>
      <c r="E257" s="312" t="s">
        <v>1</v>
      </c>
      <c r="F257" s="313">
        <v>288.14999999999998</v>
      </c>
      <c r="G257" s="39"/>
      <c r="H257" s="45"/>
    </row>
    <row r="258" s="2" customFormat="1" ht="16.8" customHeight="1">
      <c r="A258" s="39"/>
      <c r="B258" s="45"/>
      <c r="C258" s="310" t="s">
        <v>1030</v>
      </c>
      <c r="D258" s="311" t="s">
        <v>1</v>
      </c>
      <c r="E258" s="312" t="s">
        <v>1</v>
      </c>
      <c r="F258" s="313">
        <v>348</v>
      </c>
      <c r="G258" s="39"/>
      <c r="H258" s="45"/>
    </row>
    <row r="259" s="2" customFormat="1" ht="16.8" customHeight="1">
      <c r="A259" s="39"/>
      <c r="B259" s="45"/>
      <c r="C259" s="310" t="s">
        <v>1031</v>
      </c>
      <c r="D259" s="311" t="s">
        <v>1</v>
      </c>
      <c r="E259" s="312" t="s">
        <v>1</v>
      </c>
      <c r="F259" s="313">
        <v>66.599999999999994</v>
      </c>
      <c r="G259" s="39"/>
      <c r="H259" s="45"/>
    </row>
    <row r="260" s="2" customFormat="1" ht="16.8" customHeight="1">
      <c r="A260" s="39"/>
      <c r="B260" s="45"/>
      <c r="C260" s="310" t="s">
        <v>1032</v>
      </c>
      <c r="D260" s="311" t="s">
        <v>1</v>
      </c>
      <c r="E260" s="312" t="s">
        <v>1</v>
      </c>
      <c r="F260" s="313">
        <v>24</v>
      </c>
      <c r="G260" s="39"/>
      <c r="H260" s="45"/>
    </row>
    <row r="261" s="2" customFormat="1" ht="7.44" customHeight="1">
      <c r="A261" s="39"/>
      <c r="B261" s="172"/>
      <c r="C261" s="173"/>
      <c r="D261" s="173"/>
      <c r="E261" s="173"/>
      <c r="F261" s="173"/>
      <c r="G261" s="173"/>
      <c r="H261" s="45"/>
    </row>
    <row r="262" s="2" customFormat="1">
      <c r="A262" s="39"/>
      <c r="B262" s="39"/>
      <c r="C262" s="39"/>
      <c r="D262" s="39"/>
      <c r="E262" s="39"/>
      <c r="F262" s="39"/>
      <c r="G262" s="39"/>
      <c r="H262" s="39"/>
    </row>
  </sheetData>
  <sheetProtection sheet="1" formatColumns="0" formatRows="0" objects="1" scenarios="1" spinCount="100000" saltValue="+SKrm8RhMHCQmNI1vJJBzmU37DktkdkB4vc1z1T+zQfbK5UM9S+tLGhbG1twIvIv3dTMeby/22oGMML5BReDpg==" hashValue="aR7DS+WAKGWDY3LvYa/v6ygcI6DBDO2KKJ/XcfqcxDpDaP+ZkEh3p1CpGaoy4fnzHocxl39wnyo7Vvayh+Jb5A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tuscher</dc:creator>
  <cp:lastModifiedBy>martin tuscher</cp:lastModifiedBy>
  <dcterms:created xsi:type="dcterms:W3CDTF">2025-05-15T09:29:33Z</dcterms:created>
  <dcterms:modified xsi:type="dcterms:W3CDTF">2025-05-15T09:29:43Z</dcterms:modified>
</cp:coreProperties>
</file>